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uantumpe-my.sharepoint.com/personal/jonathan_munoz_osf_pe/Documents/Escritorio/"/>
    </mc:Choice>
  </mc:AlternateContent>
  <xr:revisionPtr revIDLastSave="3" documentId="8_{1819CA6A-0568-46EA-AFA6-21719C214D6B}" xr6:coauthVersionLast="47" xr6:coauthVersionMax="47" xr10:uidLastSave="{AB4EE5CD-99A7-4163-812D-BC2F99AA201A}"/>
  <bookViews>
    <workbookView xWindow="-108" yWindow="-108" windowWidth="23256" windowHeight="12456" xr2:uid="{0337C289-ADAC-448F-AEEC-BB45E57A9325}"/>
  </bookViews>
  <sheets>
    <sheet name="Hoja1" sheetId="1" r:id="rId1"/>
    <sheet name="Hoja1 (2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8" i="2" l="1"/>
  <c r="D38" i="2"/>
  <c r="C38" i="2"/>
  <c r="I36" i="2"/>
  <c r="H36" i="2"/>
  <c r="F36" i="2"/>
  <c r="G36" i="2" s="1"/>
  <c r="H31" i="2"/>
  <c r="I31" i="2" s="1"/>
  <c r="F31" i="2"/>
  <c r="G31" i="2" s="1"/>
  <c r="I37" i="2"/>
  <c r="H37" i="2"/>
  <c r="F37" i="2"/>
  <c r="G37" i="2" s="1"/>
  <c r="H35" i="2"/>
  <c r="I35" i="2" s="1"/>
  <c r="F35" i="2"/>
  <c r="G35" i="2" s="1"/>
  <c r="H32" i="2"/>
  <c r="I32" i="2" s="1"/>
  <c r="F32" i="2"/>
  <c r="G32" i="2" s="1"/>
  <c r="H28" i="2"/>
  <c r="I28" i="2" s="1"/>
  <c r="F28" i="2"/>
  <c r="G28" i="2" s="1"/>
  <c r="H33" i="2"/>
  <c r="I33" i="2" s="1"/>
  <c r="F33" i="2"/>
  <c r="G33" i="2" s="1"/>
  <c r="H34" i="2"/>
  <c r="I34" i="2" s="1"/>
  <c r="F34" i="2"/>
  <c r="G34" i="2" s="1"/>
  <c r="H30" i="2"/>
  <c r="I30" i="2" s="1"/>
  <c r="F30" i="2"/>
  <c r="G30" i="2" s="1"/>
  <c r="H29" i="2"/>
  <c r="I29" i="2" s="1"/>
  <c r="F29" i="2"/>
  <c r="G29" i="2" s="1"/>
  <c r="H25" i="2"/>
  <c r="I25" i="2" s="1"/>
  <c r="F25" i="2"/>
  <c r="G25" i="2" s="1"/>
  <c r="I16" i="2"/>
  <c r="H16" i="2"/>
  <c r="G16" i="2"/>
  <c r="F16" i="2"/>
  <c r="H23" i="2"/>
  <c r="I23" i="2" s="1"/>
  <c r="F23" i="2"/>
  <c r="G23" i="2" s="1"/>
  <c r="I15" i="2"/>
  <c r="H15" i="2"/>
  <c r="G15" i="2"/>
  <c r="F15" i="2"/>
  <c r="H19" i="2"/>
  <c r="I19" i="2" s="1"/>
  <c r="F19" i="2"/>
  <c r="G19" i="2" s="1"/>
  <c r="I13" i="2"/>
  <c r="H13" i="2"/>
  <c r="G13" i="2"/>
  <c r="F13" i="2"/>
  <c r="I12" i="2"/>
  <c r="H12" i="2"/>
  <c r="G12" i="2"/>
  <c r="F12" i="2"/>
  <c r="H24" i="2"/>
  <c r="I24" i="2" s="1"/>
  <c r="F24" i="2"/>
  <c r="G24" i="2" s="1"/>
  <c r="I11" i="2"/>
  <c r="H11" i="2"/>
  <c r="G11" i="2"/>
  <c r="F11" i="2"/>
  <c r="I10" i="2"/>
  <c r="H10" i="2"/>
  <c r="G10" i="2"/>
  <c r="F10" i="2"/>
  <c r="I9" i="2"/>
  <c r="H9" i="2"/>
  <c r="G9" i="2"/>
  <c r="F9" i="2"/>
  <c r="I8" i="2"/>
  <c r="H8" i="2"/>
  <c r="G8" i="2"/>
  <c r="F8" i="2"/>
  <c r="H14" i="2"/>
  <c r="I14" i="2" s="1"/>
  <c r="G14" i="2"/>
  <c r="F14" i="2"/>
  <c r="I7" i="2"/>
  <c r="H7" i="2"/>
  <c r="G7" i="2"/>
  <c r="F7" i="2"/>
  <c r="H3" i="2"/>
  <c r="I3" i="2" s="1"/>
  <c r="F3" i="2"/>
  <c r="G3" i="2" s="1"/>
  <c r="H20" i="2"/>
  <c r="I20" i="2" s="1"/>
  <c r="F20" i="2"/>
  <c r="G20" i="2" s="1"/>
  <c r="H18" i="2"/>
  <c r="I18" i="2" s="1"/>
  <c r="G18" i="2"/>
  <c r="F18" i="2"/>
  <c r="H22" i="2"/>
  <c r="I22" i="2" s="1"/>
  <c r="F22" i="2"/>
  <c r="G22" i="2" s="1"/>
  <c r="I6" i="2"/>
  <c r="H6" i="2"/>
  <c r="G6" i="2"/>
  <c r="F6" i="2"/>
  <c r="H27" i="2"/>
  <c r="I27" i="2" s="1"/>
  <c r="F27" i="2"/>
  <c r="G27" i="2" s="1"/>
  <c r="H4" i="2"/>
  <c r="I4" i="2" s="1"/>
  <c r="F4" i="2"/>
  <c r="G4" i="2" s="1"/>
  <c r="H5" i="2"/>
  <c r="I5" i="2" s="1"/>
  <c r="G5" i="2"/>
  <c r="F5" i="2"/>
  <c r="H26" i="2"/>
  <c r="I26" i="2" s="1"/>
  <c r="F26" i="2"/>
  <c r="G26" i="2" s="1"/>
  <c r="H21" i="2"/>
  <c r="I21" i="2" s="1"/>
  <c r="F21" i="2"/>
  <c r="G21" i="2" s="1"/>
  <c r="I17" i="2"/>
  <c r="H17" i="2"/>
  <c r="G17" i="2"/>
  <c r="F17" i="2"/>
  <c r="I5" i="1"/>
  <c r="I7" i="1"/>
  <c r="I8" i="1"/>
  <c r="I11" i="1"/>
  <c r="I16" i="1"/>
  <c r="I17" i="1"/>
  <c r="I19" i="1"/>
  <c r="I20" i="1"/>
  <c r="I21" i="1"/>
  <c r="I23" i="1"/>
  <c r="I26" i="1"/>
  <c r="I30" i="1"/>
  <c r="I31" i="1"/>
  <c r="I35" i="1"/>
  <c r="G5" i="1"/>
  <c r="G7" i="1"/>
  <c r="G8" i="1"/>
  <c r="G9" i="1"/>
  <c r="G16" i="1"/>
  <c r="G17" i="1"/>
  <c r="G20" i="1"/>
  <c r="G21" i="1"/>
  <c r="G22" i="1"/>
  <c r="G23" i="1"/>
  <c r="G26" i="1"/>
  <c r="G30" i="1"/>
  <c r="G31" i="1"/>
  <c r="G32" i="1"/>
  <c r="F3" i="1"/>
  <c r="G3" i="1" s="1"/>
  <c r="F4" i="1"/>
  <c r="G4" i="1" s="1"/>
  <c r="F5" i="1"/>
  <c r="F6" i="1"/>
  <c r="G6" i="1" s="1"/>
  <c r="F7" i="1"/>
  <c r="F8" i="1"/>
  <c r="F9" i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16" i="1"/>
  <c r="F17" i="1"/>
  <c r="F18" i="1"/>
  <c r="G18" i="1" s="1"/>
  <c r="F19" i="1"/>
  <c r="G19" i="1" s="1"/>
  <c r="F20" i="1"/>
  <c r="F21" i="1"/>
  <c r="F22" i="1"/>
  <c r="F23" i="1"/>
  <c r="F24" i="1"/>
  <c r="G24" i="1" s="1"/>
  <c r="F25" i="1"/>
  <c r="G25" i="1" s="1"/>
  <c r="F26" i="1"/>
  <c r="F27" i="1"/>
  <c r="G27" i="1" s="1"/>
  <c r="F28" i="1"/>
  <c r="G28" i="1" s="1"/>
  <c r="F29" i="1"/>
  <c r="G29" i="1" s="1"/>
  <c r="F30" i="1"/>
  <c r="F31" i="1"/>
  <c r="F32" i="1"/>
  <c r="F33" i="1"/>
  <c r="G33" i="1" s="1"/>
  <c r="F34" i="1"/>
  <c r="G34" i="1" s="1"/>
  <c r="F35" i="1"/>
  <c r="G35" i="1" s="1"/>
  <c r="F36" i="1"/>
  <c r="G36" i="1" s="1"/>
  <c r="F37" i="1"/>
  <c r="G37" i="1" s="1"/>
  <c r="H35" i="1"/>
  <c r="C38" i="1"/>
  <c r="E38" i="1"/>
  <c r="D38" i="1"/>
  <c r="H20" i="1"/>
  <c r="H27" i="1"/>
  <c r="I27" i="1" s="1"/>
  <c r="H33" i="1"/>
  <c r="I33" i="1" s="1"/>
  <c r="H3" i="1"/>
  <c r="I3" i="1" s="1"/>
  <c r="H9" i="1"/>
  <c r="I9" i="1" s="1"/>
  <c r="H4" i="1"/>
  <c r="I4" i="1" s="1"/>
  <c r="H19" i="1"/>
  <c r="H7" i="1"/>
  <c r="H5" i="1"/>
  <c r="H11" i="1"/>
  <c r="H31" i="1"/>
  <c r="H8" i="1"/>
  <c r="H29" i="1"/>
  <c r="I29" i="1" s="1"/>
  <c r="H26" i="1"/>
  <c r="H30" i="1"/>
  <c r="H18" i="1"/>
  <c r="I18" i="1" s="1"/>
  <c r="H16" i="1"/>
  <c r="H21" i="1"/>
  <c r="H17" i="1"/>
  <c r="H23" i="1"/>
  <c r="H22" i="1"/>
  <c r="I22" i="1" s="1"/>
  <c r="H32" i="1"/>
  <c r="I32" i="1" s="1"/>
  <c r="H6" i="1"/>
  <c r="I6" i="1" s="1"/>
  <c r="H13" i="1"/>
  <c r="I13" i="1" s="1"/>
  <c r="H36" i="1"/>
  <c r="I36" i="1" s="1"/>
  <c r="H14" i="1"/>
  <c r="I14" i="1" s="1"/>
  <c r="H15" i="1"/>
  <c r="I15" i="1" s="1"/>
  <c r="H28" i="1"/>
  <c r="I28" i="1" s="1"/>
  <c r="H37" i="1"/>
  <c r="I37" i="1" s="1"/>
  <c r="H25" i="1"/>
  <c r="I25" i="1" s="1"/>
  <c r="H12" i="1"/>
  <c r="I12" i="1" s="1"/>
  <c r="H34" i="1"/>
  <c r="I34" i="1" s="1"/>
  <c r="H24" i="1"/>
  <c r="I24" i="1" s="1"/>
  <c r="H10" i="1"/>
  <c r="I10" i="1" s="1"/>
  <c r="H38" i="2" l="1"/>
  <c r="I38" i="2"/>
  <c r="I38" i="1"/>
  <c r="H38" i="1"/>
</calcChain>
</file>

<file path=xl/sharedStrings.xml><?xml version="1.0" encoding="utf-8"?>
<sst xmlns="http://schemas.openxmlformats.org/spreadsheetml/2006/main" count="88" uniqueCount="44">
  <si>
    <t>Concepto</t>
  </si>
  <si>
    <t>Abril</t>
  </si>
  <si>
    <t>Mayo</t>
  </si>
  <si>
    <t>Junio</t>
  </si>
  <si>
    <t>Consumo de agua</t>
  </si>
  <si>
    <t>Total</t>
  </si>
  <si>
    <t>Mantto de ascensores</t>
  </si>
  <si>
    <t>Recarga de extintores</t>
  </si>
  <si>
    <t>Extractor de monóxido</t>
  </si>
  <si>
    <t>Mantto intercomunicadores</t>
  </si>
  <si>
    <t>Vestíbulo</t>
  </si>
  <si>
    <t>Mantto puerta vehicular</t>
  </si>
  <si>
    <t>Jardinería</t>
  </si>
  <si>
    <t>Gastos bancarios</t>
  </si>
  <si>
    <t>Útiles de oficina</t>
  </si>
  <si>
    <t>Fondo contingencia</t>
  </si>
  <si>
    <t>Cisterna de agua/limpieza/desinfección</t>
  </si>
  <si>
    <t>Mantto tableros eléctricos GEN</t>
  </si>
  <si>
    <t>Mantto bombas de agua</t>
  </si>
  <si>
    <t>Mantto bombas sumidero</t>
  </si>
  <si>
    <t>Limpieza pozo sumidero</t>
  </si>
  <si>
    <t>Mantto BCI/bomba Jockey</t>
  </si>
  <si>
    <t>Limpieza cisterna BCI</t>
  </si>
  <si>
    <t>Luces de emergencia</t>
  </si>
  <si>
    <t>Mantto sensores de humo</t>
  </si>
  <si>
    <t>Mantto inyectores</t>
  </si>
  <si>
    <t>Mantto sala juegos/SUM/pérgolas</t>
  </si>
  <si>
    <t>Compra luminaria</t>
  </si>
  <si>
    <t>Mantto SIST CCTV</t>
  </si>
  <si>
    <t>Desinfección/Desratización/Fumigación</t>
  </si>
  <si>
    <t>Caja chica</t>
  </si>
  <si>
    <t>Compra e instalación artículos ferretería</t>
  </si>
  <si>
    <t>Luz común</t>
  </si>
  <si>
    <t>Agua común</t>
  </si>
  <si>
    <t>Comunicaciones</t>
  </si>
  <si>
    <t>Administración/portería/limpieza</t>
  </si>
  <si>
    <t>Materiales limpieza</t>
  </si>
  <si>
    <t>Mantto pozos a tierra</t>
  </si>
  <si>
    <t>Luz común Mayo (1/2)</t>
  </si>
  <si>
    <t>Teléfono</t>
  </si>
  <si>
    <t>Dif. Mayo</t>
  </si>
  <si>
    <t>% Mayo</t>
  </si>
  <si>
    <t>Dif. Abril</t>
  </si>
  <si>
    <t>%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</si>
</sst>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43" fontId="0" fillId="0" borderId="0" xfId="1" applyFont="1"/>
    <xf numFmtId="43" fontId="0" fillId="0" borderId="0" xfId="0" applyNumberFormat="1"/>
    <xf numFmtId="43" fontId="1" fillId="0" borderId="0" xfId="0" applyNumberFormat="1" applyFont="1"/>
    <xf numFmtId="9" fontId="0" fillId="0" borderId="0" xfId="2" applyFont="1"/>
    <xf numFmtId="43" fontId="0" fillId="0" borderId="0" xfId="0" applyNumberFormat="1" applyFont="1"/>
    <xf numFmtId="43" fontId="2" fillId="2" borderId="0" xfId="1" applyFont="1" applyFill="1"/>
    <xf numFmtId="0" fontId="2" fillId="2" borderId="0" xfId="0" applyFont="1" applyFill="1"/>
  </cellXfs>
  <cellStyles count="3">
    <cellStyle name="Millares" xfId="1" builtinId="3"/>
    <cellStyle name="Normal" xfId="0" builtinId="0"/>
    <cellStyle name="Porcentaje" xfId="2" builtinId="5"/>
  </cellStyles>
  <dxfs count="17">
    <dxf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_-;\-* #,##0.00_-;_-* &quot;-&quot;??_-;_-@_-"/>
    </dxf>
    <dxf>
      <font>
        <b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_-;\-* #,##0.00_-;_-* &quot;-&quot;??_-;_-@_-"/>
    </dxf>
    <dxf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351AFF4-B56C-4E86-BCFC-96E0E311C124}" name="Tabla1" displayName="Tabla1" ref="B2:I38" totalsRowCount="1">
  <autoFilter ref="B2:I37" xr:uid="{9351AFF4-B56C-4E86-BCFC-96E0E311C124}"/>
  <sortState xmlns:xlrd2="http://schemas.microsoft.com/office/spreadsheetml/2017/richdata2" ref="B3:I37">
    <sortCondition ref="B2:B37"/>
  </sortState>
  <tableColumns count="8">
    <tableColumn id="1" xr3:uid="{2DB5069D-634B-46CA-B216-E89931A45BD8}" name="Concepto" totalsRowLabel="Total"/>
    <tableColumn id="6" xr3:uid="{E7EB8D69-4292-4251-9516-DD19C8BD4385}" name="Abril" totalsRowFunction="sum" dataCellStyle="Millares"/>
    <tableColumn id="2" xr3:uid="{F9AB7B01-7AE5-4728-8AED-14ADB314B9FA}" name="Mayo" totalsRowFunction="sum" totalsRowDxfId="16"/>
    <tableColumn id="3" xr3:uid="{95548399-F6BB-4782-9B0C-A81B446C570A}" name="Junio" totalsRowFunction="sum" totalsRowDxfId="15"/>
    <tableColumn id="7" xr3:uid="{20A95923-FE46-4E03-8BA6-1D06D7C97C1E}" name="Dif. Abril" dataDxfId="14" totalsRowDxfId="13" dataCellStyle="Millares">
      <calculatedColumnFormula>Tabla1[[#This Row],[Junio]]-Tabla1[[#This Row],[Abril]]</calculatedColumnFormula>
    </tableColumn>
    <tableColumn id="8" xr3:uid="{320F3174-E1FE-484E-8AB4-323A091F9FF0}" name="% Abril" dataDxfId="12" totalsRowDxfId="11" dataCellStyle="Porcentaje">
      <calculatedColumnFormula>IF(Tabla1[[#This Row],[Abril]]=0,1,Tabla1[[#This Row],[Dif. Abril]]/Tabla1[[#This Row],[Abril]])</calculatedColumnFormula>
    </tableColumn>
    <tableColumn id="4" xr3:uid="{B908D5AD-FE1D-47DE-AF5A-BB071819E9C3}" name="Dif. Mayo" totalsRowFunction="sum" totalsRowDxfId="10">
      <calculatedColumnFormula>Tabla1[[#This Row],[Junio]]-Tabla1[[#This Row],[Mayo]]</calculatedColumnFormula>
    </tableColumn>
    <tableColumn id="5" xr3:uid="{702D0898-7D98-447A-89E1-8E0455344543}" name="% Mayo" totalsRowFunction="count" dataDxfId="9" dataCellStyle="Porcentaje">
      <calculatedColumnFormula>IF(Tabla1[[#This Row],[Mayo]]=0,1,Tabla1[[#This Row],[Dif. Mayo]]/Tabla1[[#This Row],[Mayo]])</calculatedColumn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7162797-539B-44AF-A8CA-F595981D6B36}" name="Tabla13" displayName="Tabla13" ref="B2:I38" totalsRowCount="1">
  <autoFilter ref="B2:I37" xr:uid="{9351AFF4-B56C-4E86-BCFC-96E0E311C124}"/>
  <sortState xmlns:xlrd2="http://schemas.microsoft.com/office/spreadsheetml/2017/richdata2" ref="B3:I37">
    <sortCondition descending="1" ref="G2:G37"/>
  </sortState>
  <tableColumns count="8">
    <tableColumn id="1" xr3:uid="{CB8BB1E5-7C5E-4154-B1B5-F24F646FEAF4}" name="Concepto" totalsRowLabel="Total"/>
    <tableColumn id="6" xr3:uid="{3013CCD1-4C9D-4B31-9A5D-9137B89D0B6C}" name="Abril" totalsRowFunction="sum" dataCellStyle="Millares"/>
    <tableColumn id="2" xr3:uid="{482EE177-A7AA-4850-B3D2-72E0AC5B607B}" name="Mayo" totalsRowFunction="sum" totalsRowDxfId="8"/>
    <tableColumn id="3" xr3:uid="{07B80E23-A5AA-49DA-BC32-3358D8F8F7EF}" name="Junio" totalsRowFunction="sum" dataDxfId="7" totalsRowDxfId="6"/>
    <tableColumn id="7" xr3:uid="{4603B112-DCCE-47FB-9031-81B9E752C9F6}" name="Dif. Abril" dataDxfId="5" totalsRowDxfId="4" dataCellStyle="Millares">
      <calculatedColumnFormula>Tabla13[[#This Row],[Junio]]-Tabla13[[#This Row],[Abril]]</calculatedColumnFormula>
    </tableColumn>
    <tableColumn id="8" xr3:uid="{C170F3AA-6507-44B9-86DD-36037330FB89}" name="% Abril" dataDxfId="3" totalsRowDxfId="2" dataCellStyle="Porcentaje">
      <calculatedColumnFormula>IF(Tabla13[[#This Row],[Abril]]=0,1,Tabla13[[#This Row],[Dif. Abril]]/Tabla13[[#This Row],[Abril]])</calculatedColumnFormula>
    </tableColumn>
    <tableColumn id="4" xr3:uid="{6FB10C58-2328-4DD3-8006-16D8E80D86FD}" name="Dif. Mayo" totalsRowFunction="sum" totalsRowDxfId="1">
      <calculatedColumnFormula>Tabla13[[#This Row],[Junio]]-Tabla13[[#This Row],[Mayo]]</calculatedColumnFormula>
    </tableColumn>
    <tableColumn id="5" xr3:uid="{308717EA-53CB-4100-8A6A-F5A1A6C7BC5C}" name="% Mayo" totalsRowFunction="count" dataDxfId="0" dataCellStyle="Porcentaje">
      <calculatedColumnFormula>IF(Tabla13[[#This Row],[Mayo]]=0,1,Tabla13[[#This Row],[Dif. Mayo]]/Tabla13[[#This Row],[Mayo]])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455F0-A915-4F61-BB07-0C71613F3674}">
  <dimension ref="B2:I38"/>
  <sheetViews>
    <sheetView tabSelected="1" workbookViewId="0">
      <selection activeCell="B10" sqref="B10:I10"/>
    </sheetView>
  </sheetViews>
  <sheetFormatPr baseColWidth="10" defaultRowHeight="14.4" x14ac:dyDescent="0.3"/>
  <cols>
    <col min="2" max="2" width="34.21875" bestFit="1" customWidth="1"/>
    <col min="3" max="3" width="11.5546875" customWidth="1"/>
    <col min="9" max="9" width="11.6640625" customWidth="1"/>
  </cols>
  <sheetData>
    <row r="2" spans="2:9" x14ac:dyDescent="0.3">
      <c r="B2" t="s">
        <v>0</v>
      </c>
      <c r="C2" t="s">
        <v>1</v>
      </c>
      <c r="D2" t="s">
        <v>2</v>
      </c>
      <c r="E2" t="s">
        <v>3</v>
      </c>
      <c r="F2" t="s">
        <v>42</v>
      </c>
      <c r="G2" t="s">
        <v>43</v>
      </c>
      <c r="H2" t="s">
        <v>40</v>
      </c>
      <c r="I2" t="s">
        <v>41</v>
      </c>
    </row>
    <row r="3" spans="2:9" x14ac:dyDescent="0.3">
      <c r="B3" t="s">
        <v>35</v>
      </c>
      <c r="C3" s="1">
        <v>66.040000000000006</v>
      </c>
      <c r="D3" s="1">
        <v>60.2</v>
      </c>
      <c r="E3" s="1">
        <v>72.819999999999993</v>
      </c>
      <c r="F3" s="1">
        <f>Tabla1[[#This Row],[Junio]]-Tabla1[[#This Row],[Abril]]</f>
        <v>6.7799999999999869</v>
      </c>
      <c r="G3" s="4">
        <f>IF(Tabla1[[#This Row],[Abril]]=0,1,Tabla1[[#This Row],[Dif. Abril]]/Tabla1[[#This Row],[Abril]])</f>
        <v>0.10266505148394892</v>
      </c>
      <c r="H3" s="1">
        <f>Tabla1[[#This Row],[Junio]]-Tabla1[[#This Row],[Mayo]]</f>
        <v>12.61999999999999</v>
      </c>
      <c r="I3" s="4">
        <f>IF(Tabla1[[#This Row],[Mayo]]=0,1,Tabla1[[#This Row],[Dif. Mayo]]/Tabla1[[#This Row],[Mayo]])</f>
        <v>0.20963455149501645</v>
      </c>
    </row>
    <row r="4" spans="2:9" x14ac:dyDescent="0.3">
      <c r="B4" t="s">
        <v>33</v>
      </c>
      <c r="C4" s="1">
        <v>0.87</v>
      </c>
      <c r="D4" s="1">
        <v>0.8</v>
      </c>
      <c r="E4" s="1">
        <v>1.07</v>
      </c>
      <c r="F4" s="1">
        <f>Tabla1[[#This Row],[Junio]]-Tabla1[[#This Row],[Abril]]</f>
        <v>0.20000000000000007</v>
      </c>
      <c r="G4" s="4">
        <f>IF(Tabla1[[#This Row],[Abril]]=0,1,Tabla1[[#This Row],[Dif. Abril]]/Tabla1[[#This Row],[Abril]])</f>
        <v>0.22988505747126445</v>
      </c>
      <c r="H4" s="1">
        <f>Tabla1[[#This Row],[Junio]]-Tabla1[[#This Row],[Mayo]]</f>
        <v>0.27</v>
      </c>
      <c r="I4" s="4">
        <f>IF(Tabla1[[#This Row],[Mayo]]=0,1,Tabla1[[#This Row],[Dif. Mayo]]/Tabla1[[#This Row],[Mayo]])</f>
        <v>0.33750000000000002</v>
      </c>
    </row>
    <row r="5" spans="2:9" x14ac:dyDescent="0.3">
      <c r="B5" t="s">
        <v>30</v>
      </c>
      <c r="C5" s="1"/>
      <c r="D5" s="1"/>
      <c r="E5" s="1">
        <v>0.89</v>
      </c>
      <c r="F5" s="1">
        <f>Tabla1[[#This Row],[Junio]]-Tabla1[[#This Row],[Abril]]</f>
        <v>0.89</v>
      </c>
      <c r="G5" s="4">
        <f>IF(Tabla1[[#This Row],[Abril]]=0,1,Tabla1[[#This Row],[Dif. Abril]]/Tabla1[[#This Row],[Abril]])</f>
        <v>1</v>
      </c>
      <c r="H5" s="1">
        <f>Tabla1[[#This Row],[Junio]]-Tabla1[[#This Row],[Mayo]]</f>
        <v>0.89</v>
      </c>
      <c r="I5" s="4">
        <f>IF(Tabla1[[#This Row],[Mayo]]=0,1,Tabla1[[#This Row],[Dif. Mayo]]/Tabla1[[#This Row],[Mayo]])</f>
        <v>1</v>
      </c>
    </row>
    <row r="6" spans="2:9" x14ac:dyDescent="0.3">
      <c r="B6" t="s">
        <v>16</v>
      </c>
      <c r="C6" s="1">
        <v>0.78</v>
      </c>
      <c r="D6" s="1">
        <v>0.7</v>
      </c>
      <c r="E6" s="1">
        <v>0.69</v>
      </c>
      <c r="F6" s="1">
        <f>Tabla1[[#This Row],[Junio]]-Tabla1[[#This Row],[Abril]]</f>
        <v>-9.000000000000008E-2</v>
      </c>
      <c r="G6" s="4">
        <f>IF(Tabla1[[#This Row],[Abril]]=0,1,Tabla1[[#This Row],[Dif. Abril]]/Tabla1[[#This Row],[Abril]])</f>
        <v>-0.11538461538461549</v>
      </c>
      <c r="H6" s="1">
        <f>Tabla1[[#This Row],[Junio]]-Tabla1[[#This Row],[Mayo]]</f>
        <v>-1.0000000000000009E-2</v>
      </c>
      <c r="I6" s="4">
        <f>IF(Tabla1[[#This Row],[Mayo]]=0,1,Tabla1[[#This Row],[Dif. Mayo]]/Tabla1[[#This Row],[Mayo]])</f>
        <v>-1.4285714285714299E-2</v>
      </c>
    </row>
    <row r="7" spans="2:9" x14ac:dyDescent="0.3">
      <c r="B7" t="s">
        <v>31</v>
      </c>
      <c r="C7" s="1"/>
      <c r="D7" s="1"/>
      <c r="E7" s="1">
        <v>0.43</v>
      </c>
      <c r="F7" s="1">
        <f>Tabla1[[#This Row],[Junio]]-Tabla1[[#This Row],[Abril]]</f>
        <v>0.43</v>
      </c>
      <c r="G7" s="4">
        <f>IF(Tabla1[[#This Row],[Abril]]=0,1,Tabla1[[#This Row],[Dif. Abril]]/Tabla1[[#This Row],[Abril]])</f>
        <v>1</v>
      </c>
      <c r="H7" s="1">
        <f>Tabla1[[#This Row],[Junio]]-Tabla1[[#This Row],[Mayo]]</f>
        <v>0.43</v>
      </c>
      <c r="I7" s="4">
        <f>IF(Tabla1[[#This Row],[Mayo]]=0,1,Tabla1[[#This Row],[Dif. Mayo]]/Tabla1[[#This Row],[Mayo]])</f>
        <v>1</v>
      </c>
    </row>
    <row r="8" spans="2:9" x14ac:dyDescent="0.3">
      <c r="B8" t="s">
        <v>27</v>
      </c>
      <c r="C8" s="1"/>
      <c r="D8" s="1"/>
      <c r="E8" s="1">
        <v>0.53</v>
      </c>
      <c r="F8" s="1">
        <f>Tabla1[[#This Row],[Junio]]-Tabla1[[#This Row],[Abril]]</f>
        <v>0.53</v>
      </c>
      <c r="G8" s="4">
        <f>IF(Tabla1[[#This Row],[Abril]]=0,1,Tabla1[[#This Row],[Dif. Abril]]/Tabla1[[#This Row],[Abril]])</f>
        <v>1</v>
      </c>
      <c r="H8" s="1">
        <f>Tabla1[[#This Row],[Junio]]-Tabla1[[#This Row],[Mayo]]</f>
        <v>0.53</v>
      </c>
      <c r="I8" s="4">
        <f>IF(Tabla1[[#This Row],[Mayo]]=0,1,Tabla1[[#This Row],[Dif. Mayo]]/Tabla1[[#This Row],[Mayo]])</f>
        <v>1</v>
      </c>
    </row>
    <row r="9" spans="2:9" x14ac:dyDescent="0.3">
      <c r="B9" t="s">
        <v>34</v>
      </c>
      <c r="C9" s="1"/>
      <c r="D9" s="1">
        <v>0.31</v>
      </c>
      <c r="E9" s="1">
        <v>0.68</v>
      </c>
      <c r="F9" s="1">
        <f>Tabla1[[#This Row],[Junio]]-Tabla1[[#This Row],[Abril]]</f>
        <v>0.68</v>
      </c>
      <c r="G9" s="4">
        <f>IF(Tabla1[[#This Row],[Abril]]=0,1,Tabla1[[#This Row],[Dif. Abril]]/Tabla1[[#This Row],[Abril]])</f>
        <v>1</v>
      </c>
      <c r="H9" s="1">
        <f>Tabla1[[#This Row],[Junio]]-Tabla1[[#This Row],[Mayo]]</f>
        <v>0.37000000000000005</v>
      </c>
      <c r="I9" s="4">
        <f>IF(Tabla1[[#This Row],[Mayo]]=0,1,Tabla1[[#This Row],[Dif. Mayo]]/Tabla1[[#This Row],[Mayo]])</f>
        <v>1.1935483870967745</v>
      </c>
    </row>
    <row r="10" spans="2:9" x14ac:dyDescent="0.3">
      <c r="B10" t="s">
        <v>4</v>
      </c>
      <c r="C10" s="1">
        <v>29.7</v>
      </c>
      <c r="D10" s="1">
        <v>33.42</v>
      </c>
      <c r="E10" s="1">
        <v>42.1</v>
      </c>
      <c r="F10" s="1">
        <f>Tabla1[[#This Row],[Junio]]-Tabla1[[#This Row],[Abril]]</f>
        <v>12.400000000000002</v>
      </c>
      <c r="G10" s="4">
        <f>IF(Tabla1[[#This Row],[Abril]]=0,1,Tabla1[[#This Row],[Dif. Abril]]/Tabla1[[#This Row],[Abril]])</f>
        <v>0.41750841750841761</v>
      </c>
      <c r="H10" s="1">
        <f>Tabla1[[#This Row],[Junio]]-Tabla1[[#This Row],[Mayo]]</f>
        <v>8.68</v>
      </c>
      <c r="I10" s="4">
        <f>IF(Tabla1[[#This Row],[Mayo]]=0,1,Tabla1[[#This Row],[Dif. Mayo]]/Tabla1[[#This Row],[Mayo]])</f>
        <v>0.25972471573907835</v>
      </c>
    </row>
    <row r="11" spans="2:9" x14ac:dyDescent="0.3">
      <c r="B11" t="s">
        <v>29</v>
      </c>
      <c r="C11" s="1">
        <v>4.2300000000000004</v>
      </c>
      <c r="D11" s="1"/>
      <c r="E11" s="1">
        <v>0.53</v>
      </c>
      <c r="F11" s="1">
        <f>Tabla1[[#This Row],[Junio]]-Tabla1[[#This Row],[Abril]]</f>
        <v>-3.7</v>
      </c>
      <c r="G11" s="4">
        <f>IF(Tabla1[[#This Row],[Abril]]=0,1,Tabla1[[#This Row],[Dif. Abril]]/Tabla1[[#This Row],[Abril]])</f>
        <v>-0.87470449172576825</v>
      </c>
      <c r="H11" s="1">
        <f>Tabla1[[#This Row],[Junio]]-Tabla1[[#This Row],[Mayo]]</f>
        <v>0.53</v>
      </c>
      <c r="I11" s="4">
        <f>IF(Tabla1[[#This Row],[Mayo]]=0,1,Tabla1[[#This Row],[Dif. Mayo]]/Tabla1[[#This Row],[Mayo]])</f>
        <v>1</v>
      </c>
    </row>
    <row r="12" spans="2:9" x14ac:dyDescent="0.3">
      <c r="B12" t="s">
        <v>8</v>
      </c>
      <c r="C12" s="1">
        <v>0.35</v>
      </c>
      <c r="D12" s="1">
        <v>0.3</v>
      </c>
      <c r="E12" s="1">
        <v>0.67</v>
      </c>
      <c r="F12" s="1">
        <f>Tabla1[[#This Row],[Junio]]-Tabla1[[#This Row],[Abril]]</f>
        <v>0.32000000000000006</v>
      </c>
      <c r="G12" s="4">
        <f>IF(Tabla1[[#This Row],[Abril]]=0,1,Tabla1[[#This Row],[Dif. Abril]]/Tabla1[[#This Row],[Abril]])</f>
        <v>0.91428571428571448</v>
      </c>
      <c r="H12" s="1">
        <f>Tabla1[[#This Row],[Junio]]-Tabla1[[#This Row],[Mayo]]</f>
        <v>0.37000000000000005</v>
      </c>
      <c r="I12" s="4">
        <f>IF(Tabla1[[#This Row],[Mayo]]=0,1,Tabla1[[#This Row],[Dif. Mayo]]/Tabla1[[#This Row],[Mayo]])</f>
        <v>1.2333333333333336</v>
      </c>
    </row>
    <row r="13" spans="2:9" x14ac:dyDescent="0.3">
      <c r="B13" t="s">
        <v>15</v>
      </c>
      <c r="C13" s="1">
        <v>2.91</v>
      </c>
      <c r="D13" s="1">
        <v>2.7</v>
      </c>
      <c r="E13" s="1">
        <v>3.73</v>
      </c>
      <c r="F13" s="1">
        <f>Tabla1[[#This Row],[Junio]]-Tabla1[[#This Row],[Abril]]</f>
        <v>0.81999999999999984</v>
      </c>
      <c r="G13" s="4">
        <f>IF(Tabla1[[#This Row],[Abril]]=0,1,Tabla1[[#This Row],[Dif. Abril]]/Tabla1[[#This Row],[Abril]])</f>
        <v>0.28178694158075596</v>
      </c>
      <c r="H13" s="1">
        <f>Tabla1[[#This Row],[Junio]]-Tabla1[[#This Row],[Mayo]]</f>
        <v>1.0299999999999998</v>
      </c>
      <c r="I13" s="4">
        <f>IF(Tabla1[[#This Row],[Mayo]]=0,1,Tabla1[[#This Row],[Dif. Mayo]]/Tabla1[[#This Row],[Mayo]])</f>
        <v>0.38148148148148137</v>
      </c>
    </row>
    <row r="14" spans="2:9" x14ac:dyDescent="0.3">
      <c r="B14" t="s">
        <v>13</v>
      </c>
      <c r="C14" s="1">
        <v>4</v>
      </c>
      <c r="D14" s="1">
        <v>3.7</v>
      </c>
      <c r="E14" s="1">
        <v>3.94</v>
      </c>
      <c r="F14" s="1">
        <f>Tabla1[[#This Row],[Junio]]-Tabla1[[#This Row],[Abril]]</f>
        <v>-6.0000000000000053E-2</v>
      </c>
      <c r="G14" s="4">
        <f>IF(Tabla1[[#This Row],[Abril]]=0,1,Tabla1[[#This Row],[Dif. Abril]]/Tabla1[[#This Row],[Abril]])</f>
        <v>-1.5000000000000013E-2</v>
      </c>
      <c r="H14" s="1">
        <f>Tabla1[[#This Row],[Junio]]-Tabla1[[#This Row],[Mayo]]</f>
        <v>0.23999999999999977</v>
      </c>
      <c r="I14" s="4">
        <f>IF(Tabla1[[#This Row],[Mayo]]=0,1,Tabla1[[#This Row],[Dif. Mayo]]/Tabla1[[#This Row],[Mayo]])</f>
        <v>6.4864864864864799E-2</v>
      </c>
    </row>
    <row r="15" spans="2:9" x14ac:dyDescent="0.3">
      <c r="B15" t="s">
        <v>12</v>
      </c>
      <c r="C15" s="1">
        <v>1.74</v>
      </c>
      <c r="D15" s="1">
        <v>1.59</v>
      </c>
      <c r="E15" s="1">
        <v>4.26</v>
      </c>
      <c r="F15" s="1">
        <f>Tabla1[[#This Row],[Junio]]-Tabla1[[#This Row],[Abril]]</f>
        <v>2.5199999999999996</v>
      </c>
      <c r="G15" s="4">
        <f>IF(Tabla1[[#This Row],[Abril]]=0,1,Tabla1[[#This Row],[Dif. Abril]]/Tabla1[[#This Row],[Abril]])</f>
        <v>1.4482758620689653</v>
      </c>
      <c r="H15" s="1">
        <f>Tabla1[[#This Row],[Junio]]-Tabla1[[#This Row],[Mayo]]</f>
        <v>2.67</v>
      </c>
      <c r="I15" s="4">
        <f>IF(Tabla1[[#This Row],[Mayo]]=0,1,Tabla1[[#This Row],[Dif. Mayo]]/Tabla1[[#This Row],[Mayo]])</f>
        <v>1.6792452830188678</v>
      </c>
    </row>
    <row r="16" spans="2:9" x14ac:dyDescent="0.3">
      <c r="B16" t="s">
        <v>22</v>
      </c>
      <c r="C16" s="1"/>
      <c r="D16" s="1"/>
      <c r="E16" s="1">
        <v>0.27</v>
      </c>
      <c r="F16" s="1">
        <f>Tabla1[[#This Row],[Junio]]-Tabla1[[#This Row],[Abril]]</f>
        <v>0.27</v>
      </c>
      <c r="G16" s="4">
        <f>IF(Tabla1[[#This Row],[Abril]]=0,1,Tabla1[[#This Row],[Dif. Abril]]/Tabla1[[#This Row],[Abril]])</f>
        <v>1</v>
      </c>
      <c r="H16" s="1">
        <f>Tabla1[[#This Row],[Junio]]-Tabla1[[#This Row],[Mayo]]</f>
        <v>0.27</v>
      </c>
      <c r="I16" s="4">
        <f>IF(Tabla1[[#This Row],[Mayo]]=0,1,Tabla1[[#This Row],[Dif. Mayo]]/Tabla1[[#This Row],[Mayo]])</f>
        <v>1</v>
      </c>
    </row>
    <row r="17" spans="2:9" x14ac:dyDescent="0.3">
      <c r="B17" t="s">
        <v>20</v>
      </c>
      <c r="C17" s="1"/>
      <c r="D17" s="1"/>
      <c r="E17" s="1">
        <v>0.48</v>
      </c>
      <c r="F17" s="1">
        <f>Tabla1[[#This Row],[Junio]]-Tabla1[[#This Row],[Abril]]</f>
        <v>0.48</v>
      </c>
      <c r="G17" s="4">
        <f>IF(Tabla1[[#This Row],[Abril]]=0,1,Tabla1[[#This Row],[Dif. Abril]]/Tabla1[[#This Row],[Abril]])</f>
        <v>1</v>
      </c>
      <c r="H17" s="1">
        <f>Tabla1[[#This Row],[Junio]]-Tabla1[[#This Row],[Mayo]]</f>
        <v>0.48</v>
      </c>
      <c r="I17" s="4">
        <f>IF(Tabla1[[#This Row],[Mayo]]=0,1,Tabla1[[#This Row],[Dif. Mayo]]/Tabla1[[#This Row],[Mayo]])</f>
        <v>1</v>
      </c>
    </row>
    <row r="18" spans="2:9" x14ac:dyDescent="0.3">
      <c r="B18" t="s">
        <v>23</v>
      </c>
      <c r="C18" s="1">
        <v>0.35</v>
      </c>
      <c r="D18" s="1">
        <v>0.3</v>
      </c>
      <c r="E18" s="1">
        <v>0.32</v>
      </c>
      <c r="F18" s="1">
        <f>Tabla1[[#This Row],[Junio]]-Tabla1[[#This Row],[Abril]]</f>
        <v>-2.9999999999999971E-2</v>
      </c>
      <c r="G18" s="4">
        <f>IF(Tabla1[[#This Row],[Abril]]=0,1,Tabla1[[#This Row],[Dif. Abril]]/Tabla1[[#This Row],[Abril]])</f>
        <v>-8.5714285714285632E-2</v>
      </c>
      <c r="H18" s="1">
        <f>Tabla1[[#This Row],[Junio]]-Tabla1[[#This Row],[Mayo]]</f>
        <v>2.0000000000000018E-2</v>
      </c>
      <c r="I18" s="4">
        <f>IF(Tabla1[[#This Row],[Mayo]]=0,1,Tabla1[[#This Row],[Dif. Mayo]]/Tabla1[[#This Row],[Mayo]])</f>
        <v>6.6666666666666735E-2</v>
      </c>
    </row>
    <row r="19" spans="2:9" x14ac:dyDescent="0.3">
      <c r="B19" t="s">
        <v>32</v>
      </c>
      <c r="C19" s="1">
        <v>30.35</v>
      </c>
      <c r="D19" s="1"/>
      <c r="E19" s="1">
        <v>31.27</v>
      </c>
      <c r="F19" s="1">
        <f>Tabla1[[#This Row],[Junio]]-Tabla1[[#This Row],[Abril]]</f>
        <v>0.91999999999999815</v>
      </c>
      <c r="G19" s="4">
        <f>IF(Tabla1[[#This Row],[Abril]]=0,1,Tabla1[[#This Row],[Dif. Abril]]/Tabla1[[#This Row],[Abril]])</f>
        <v>3.0313014827018061E-2</v>
      </c>
      <c r="H19" s="1">
        <f>Tabla1[[#This Row],[Junio]]-Tabla1[[#This Row],[Mayo]]</f>
        <v>31.27</v>
      </c>
      <c r="I19" s="4">
        <f>IF(Tabla1[[#This Row],[Mayo]]=0,1,Tabla1[[#This Row],[Dif. Mayo]]/Tabla1[[#This Row],[Mayo]])</f>
        <v>1</v>
      </c>
    </row>
    <row r="20" spans="2:9" x14ac:dyDescent="0.3">
      <c r="B20" t="s">
        <v>38</v>
      </c>
      <c r="C20" s="1"/>
      <c r="D20" s="1"/>
      <c r="E20" s="1">
        <v>13.85</v>
      </c>
      <c r="F20" s="1">
        <f>Tabla1[[#This Row],[Junio]]-Tabla1[[#This Row],[Abril]]</f>
        <v>13.85</v>
      </c>
      <c r="G20" s="4">
        <f>IF(Tabla1[[#This Row],[Abril]]=0,1,Tabla1[[#This Row],[Dif. Abril]]/Tabla1[[#This Row],[Abril]])</f>
        <v>1</v>
      </c>
      <c r="H20" s="1">
        <f>Tabla1[[#This Row],[Junio]]-Tabla1[[#This Row],[Mayo]]</f>
        <v>13.85</v>
      </c>
      <c r="I20" s="4">
        <f>IF(Tabla1[[#This Row],[Mayo]]=0,1,Tabla1[[#This Row],[Dif. Mayo]]/Tabla1[[#This Row],[Mayo]])</f>
        <v>1</v>
      </c>
    </row>
    <row r="21" spans="2:9" x14ac:dyDescent="0.3">
      <c r="B21" t="s">
        <v>21</v>
      </c>
      <c r="C21" s="1"/>
      <c r="D21" s="1"/>
      <c r="E21" s="1">
        <v>0.69</v>
      </c>
      <c r="F21" s="1">
        <f>Tabla1[[#This Row],[Junio]]-Tabla1[[#This Row],[Abril]]</f>
        <v>0.69</v>
      </c>
      <c r="G21" s="4">
        <f>IF(Tabla1[[#This Row],[Abril]]=0,1,Tabla1[[#This Row],[Dif. Abril]]/Tabla1[[#This Row],[Abril]])</f>
        <v>1</v>
      </c>
      <c r="H21" s="1">
        <f>Tabla1[[#This Row],[Junio]]-Tabla1[[#This Row],[Mayo]]</f>
        <v>0.69</v>
      </c>
      <c r="I21" s="4">
        <f>IF(Tabla1[[#This Row],[Mayo]]=0,1,Tabla1[[#This Row],[Dif. Mayo]]/Tabla1[[#This Row],[Mayo]])</f>
        <v>1</v>
      </c>
    </row>
    <row r="22" spans="2:9" x14ac:dyDescent="0.3">
      <c r="B22" t="s">
        <v>18</v>
      </c>
      <c r="C22" s="1"/>
      <c r="D22" s="1">
        <v>1.8</v>
      </c>
      <c r="E22" s="1">
        <v>2.93</v>
      </c>
      <c r="F22" s="1">
        <f>Tabla1[[#This Row],[Junio]]-Tabla1[[#This Row],[Abril]]</f>
        <v>2.93</v>
      </c>
      <c r="G22" s="4">
        <f>IF(Tabla1[[#This Row],[Abril]]=0,1,Tabla1[[#This Row],[Dif. Abril]]/Tabla1[[#This Row],[Abril]])</f>
        <v>1</v>
      </c>
      <c r="H22" s="1">
        <f>Tabla1[[#This Row],[Junio]]-Tabla1[[#This Row],[Mayo]]</f>
        <v>1.1300000000000001</v>
      </c>
      <c r="I22" s="4">
        <f>IF(Tabla1[[#This Row],[Mayo]]=0,1,Tabla1[[#This Row],[Dif. Mayo]]/Tabla1[[#This Row],[Mayo]])</f>
        <v>0.62777777777777788</v>
      </c>
    </row>
    <row r="23" spans="2:9" x14ac:dyDescent="0.3">
      <c r="B23" t="s">
        <v>19</v>
      </c>
      <c r="C23" s="1"/>
      <c r="D23" s="1"/>
      <c r="E23" s="1">
        <v>0.67</v>
      </c>
      <c r="F23" s="1">
        <f>Tabla1[[#This Row],[Junio]]-Tabla1[[#This Row],[Abril]]</f>
        <v>0.67</v>
      </c>
      <c r="G23" s="4">
        <f>IF(Tabla1[[#This Row],[Abril]]=0,1,Tabla1[[#This Row],[Dif. Abril]]/Tabla1[[#This Row],[Abril]])</f>
        <v>1</v>
      </c>
      <c r="H23" s="1">
        <f>Tabla1[[#This Row],[Junio]]-Tabla1[[#This Row],[Mayo]]</f>
        <v>0.67</v>
      </c>
      <c r="I23" s="4">
        <f>IF(Tabla1[[#This Row],[Mayo]]=0,1,Tabla1[[#This Row],[Dif. Mayo]]/Tabla1[[#This Row],[Mayo]])</f>
        <v>1</v>
      </c>
    </row>
    <row r="24" spans="2:9" x14ac:dyDescent="0.3">
      <c r="B24" t="s">
        <v>6</v>
      </c>
      <c r="C24" s="1">
        <v>13.95</v>
      </c>
      <c r="D24" s="1">
        <v>12.7</v>
      </c>
      <c r="E24" s="1">
        <v>12.79</v>
      </c>
      <c r="F24" s="1">
        <f>Tabla1[[#This Row],[Junio]]-Tabla1[[#This Row],[Abril]]</f>
        <v>-1.1600000000000001</v>
      </c>
      <c r="G24" s="4">
        <f>IF(Tabla1[[#This Row],[Abril]]=0,1,Tabla1[[#This Row],[Dif. Abril]]/Tabla1[[#This Row],[Abril]])</f>
        <v>-8.3154121863799293E-2</v>
      </c>
      <c r="H24" s="1">
        <f>Tabla1[[#This Row],[Junio]]-Tabla1[[#This Row],[Mayo]]</f>
        <v>8.9999999999999858E-2</v>
      </c>
      <c r="I24" s="4">
        <f>IF(Tabla1[[#This Row],[Mayo]]=0,1,Tabla1[[#This Row],[Dif. Mayo]]/Tabla1[[#This Row],[Mayo]])</f>
        <v>7.086614173228336E-3</v>
      </c>
    </row>
    <row r="25" spans="2:9" x14ac:dyDescent="0.3">
      <c r="B25" t="s">
        <v>9</v>
      </c>
      <c r="C25" s="1">
        <v>1.25</v>
      </c>
      <c r="D25" s="1">
        <v>1.1399999999999999</v>
      </c>
      <c r="E25" s="1">
        <v>1.99</v>
      </c>
      <c r="F25" s="1">
        <f>Tabla1[[#This Row],[Junio]]-Tabla1[[#This Row],[Abril]]</f>
        <v>0.74</v>
      </c>
      <c r="G25" s="4">
        <f>IF(Tabla1[[#This Row],[Abril]]=0,1,Tabla1[[#This Row],[Dif. Abril]]/Tabla1[[#This Row],[Abril]])</f>
        <v>0.59199999999999997</v>
      </c>
      <c r="H25" s="1">
        <f>Tabla1[[#This Row],[Junio]]-Tabla1[[#This Row],[Mayo]]</f>
        <v>0.85000000000000009</v>
      </c>
      <c r="I25" s="4">
        <f>IF(Tabla1[[#This Row],[Mayo]]=0,1,Tabla1[[#This Row],[Dif. Mayo]]/Tabla1[[#This Row],[Mayo]])</f>
        <v>0.7456140350877194</v>
      </c>
    </row>
    <row r="26" spans="2:9" x14ac:dyDescent="0.3">
      <c r="B26" t="s">
        <v>25</v>
      </c>
      <c r="C26" s="1"/>
      <c r="D26" s="1"/>
      <c r="E26" s="1">
        <v>0.43</v>
      </c>
      <c r="F26" s="1">
        <f>Tabla1[[#This Row],[Junio]]-Tabla1[[#This Row],[Abril]]</f>
        <v>0.43</v>
      </c>
      <c r="G26" s="4">
        <f>IF(Tabla1[[#This Row],[Abril]]=0,1,Tabla1[[#This Row],[Dif. Abril]]/Tabla1[[#This Row],[Abril]])</f>
        <v>1</v>
      </c>
      <c r="H26" s="1">
        <f>Tabla1[[#This Row],[Junio]]-Tabla1[[#This Row],[Mayo]]</f>
        <v>0.43</v>
      </c>
      <c r="I26" s="4">
        <f>IF(Tabla1[[#This Row],[Mayo]]=0,1,Tabla1[[#This Row],[Dif. Mayo]]/Tabla1[[#This Row],[Mayo]])</f>
        <v>1</v>
      </c>
    </row>
    <row r="27" spans="2:9" x14ac:dyDescent="0.3">
      <c r="B27" t="s">
        <v>37</v>
      </c>
      <c r="C27" s="1">
        <v>0.38</v>
      </c>
      <c r="D27" s="1">
        <v>0.4</v>
      </c>
      <c r="E27" s="1">
        <v>1.07</v>
      </c>
      <c r="F27" s="1">
        <f>Tabla1[[#This Row],[Junio]]-Tabla1[[#This Row],[Abril]]</f>
        <v>0.69000000000000006</v>
      </c>
      <c r="G27" s="4">
        <f>IF(Tabla1[[#This Row],[Abril]]=0,1,Tabla1[[#This Row],[Dif. Abril]]/Tabla1[[#This Row],[Abril]])</f>
        <v>1.8157894736842106</v>
      </c>
      <c r="H27" s="1">
        <f>Tabla1[[#This Row],[Junio]]-Tabla1[[#This Row],[Mayo]]</f>
        <v>0.67</v>
      </c>
      <c r="I27" s="4">
        <f>IF(Tabla1[[#This Row],[Mayo]]=0,1,Tabla1[[#This Row],[Dif. Mayo]]/Tabla1[[#This Row],[Mayo]])</f>
        <v>1.675</v>
      </c>
    </row>
    <row r="28" spans="2:9" x14ac:dyDescent="0.3">
      <c r="B28" t="s">
        <v>11</v>
      </c>
      <c r="C28" s="1">
        <v>0.96</v>
      </c>
      <c r="D28" s="1">
        <v>0.9</v>
      </c>
      <c r="E28" s="1">
        <v>0.88</v>
      </c>
      <c r="F28" s="1">
        <f>Tabla1[[#This Row],[Junio]]-Tabla1[[#This Row],[Abril]]</f>
        <v>-7.999999999999996E-2</v>
      </c>
      <c r="G28" s="4">
        <f>IF(Tabla1[[#This Row],[Abril]]=0,1,Tabla1[[#This Row],[Dif. Abril]]/Tabla1[[#This Row],[Abril]])</f>
        <v>-8.3333333333333301E-2</v>
      </c>
      <c r="H28" s="1">
        <f>Tabla1[[#This Row],[Junio]]-Tabla1[[#This Row],[Mayo]]</f>
        <v>-2.0000000000000018E-2</v>
      </c>
      <c r="I28" s="4">
        <f>IF(Tabla1[[#This Row],[Mayo]]=0,1,Tabla1[[#This Row],[Dif. Mayo]]/Tabla1[[#This Row],[Mayo]])</f>
        <v>-2.222222222222224E-2</v>
      </c>
    </row>
    <row r="29" spans="2:9" x14ac:dyDescent="0.3">
      <c r="B29" t="s">
        <v>26</v>
      </c>
      <c r="C29" s="1">
        <v>0.28999999999999998</v>
      </c>
      <c r="D29" s="1">
        <v>0.3</v>
      </c>
      <c r="E29" s="1">
        <v>0.27</v>
      </c>
      <c r="F29" s="1">
        <f>Tabla1[[#This Row],[Junio]]-Tabla1[[#This Row],[Abril]]</f>
        <v>-1.9999999999999962E-2</v>
      </c>
      <c r="G29" s="4">
        <f>IF(Tabla1[[#This Row],[Abril]]=0,1,Tabla1[[#This Row],[Dif. Abril]]/Tabla1[[#This Row],[Abril]])</f>
        <v>-6.8965517241379184E-2</v>
      </c>
      <c r="H29" s="1">
        <f>Tabla1[[#This Row],[Junio]]-Tabla1[[#This Row],[Mayo]]</f>
        <v>-2.9999999999999971E-2</v>
      </c>
      <c r="I29" s="4">
        <f>IF(Tabla1[[#This Row],[Mayo]]=0,1,Tabla1[[#This Row],[Dif. Mayo]]/Tabla1[[#This Row],[Mayo]])</f>
        <v>-9.9999999999999908E-2</v>
      </c>
    </row>
    <row r="30" spans="2:9" x14ac:dyDescent="0.3">
      <c r="B30" t="s">
        <v>24</v>
      </c>
      <c r="C30" s="1"/>
      <c r="D30" s="1"/>
      <c r="E30" s="1">
        <v>0.16</v>
      </c>
      <c r="F30" s="1">
        <f>Tabla1[[#This Row],[Junio]]-Tabla1[[#This Row],[Abril]]</f>
        <v>0.16</v>
      </c>
      <c r="G30" s="4">
        <f>IF(Tabla1[[#This Row],[Abril]]=0,1,Tabla1[[#This Row],[Dif. Abril]]/Tabla1[[#This Row],[Abril]])</f>
        <v>1</v>
      </c>
      <c r="H30" s="1">
        <f>Tabla1[[#This Row],[Junio]]-Tabla1[[#This Row],[Mayo]]</f>
        <v>0.16</v>
      </c>
      <c r="I30" s="4">
        <f>IF(Tabla1[[#This Row],[Mayo]]=0,1,Tabla1[[#This Row],[Dif. Mayo]]/Tabla1[[#This Row],[Mayo]])</f>
        <v>1</v>
      </c>
    </row>
    <row r="31" spans="2:9" x14ac:dyDescent="0.3">
      <c r="B31" t="s">
        <v>28</v>
      </c>
      <c r="C31" s="1"/>
      <c r="D31" s="1"/>
      <c r="E31" s="1">
        <v>0.64</v>
      </c>
      <c r="F31" s="1">
        <f>Tabla1[[#This Row],[Junio]]-Tabla1[[#This Row],[Abril]]</f>
        <v>0.64</v>
      </c>
      <c r="G31" s="4">
        <f>IF(Tabla1[[#This Row],[Abril]]=0,1,Tabla1[[#This Row],[Dif. Abril]]/Tabla1[[#This Row],[Abril]])</f>
        <v>1</v>
      </c>
      <c r="H31" s="1">
        <f>Tabla1[[#This Row],[Junio]]-Tabla1[[#This Row],[Mayo]]</f>
        <v>0.64</v>
      </c>
      <c r="I31" s="4">
        <f>IF(Tabla1[[#This Row],[Mayo]]=0,1,Tabla1[[#This Row],[Dif. Mayo]]/Tabla1[[#This Row],[Mayo]])</f>
        <v>1</v>
      </c>
    </row>
    <row r="32" spans="2:9" x14ac:dyDescent="0.3">
      <c r="B32" t="s">
        <v>17</v>
      </c>
      <c r="C32" s="1"/>
      <c r="D32" s="1">
        <v>1.1000000000000001</v>
      </c>
      <c r="E32" s="1">
        <v>0.8</v>
      </c>
      <c r="F32" s="1">
        <f>Tabla1[[#This Row],[Junio]]-Tabla1[[#This Row],[Abril]]</f>
        <v>0.8</v>
      </c>
      <c r="G32" s="4">
        <f>IF(Tabla1[[#This Row],[Abril]]=0,1,Tabla1[[#This Row],[Dif. Abril]]/Tabla1[[#This Row],[Abril]])</f>
        <v>1</v>
      </c>
      <c r="H32" s="1">
        <f>Tabla1[[#This Row],[Junio]]-Tabla1[[#This Row],[Mayo]]</f>
        <v>-0.30000000000000004</v>
      </c>
      <c r="I32" s="4">
        <f>IF(Tabla1[[#This Row],[Mayo]]=0,1,Tabla1[[#This Row],[Dif. Mayo]]/Tabla1[[#This Row],[Mayo]])</f>
        <v>-0.27272727272727276</v>
      </c>
    </row>
    <row r="33" spans="2:9" x14ac:dyDescent="0.3">
      <c r="B33" t="s">
        <v>36</v>
      </c>
      <c r="C33" s="1">
        <v>2.62</v>
      </c>
      <c r="D33" s="1">
        <v>2.4</v>
      </c>
      <c r="E33" s="1">
        <v>3.09</v>
      </c>
      <c r="F33" s="1">
        <f>Tabla1[[#This Row],[Junio]]-Tabla1[[#This Row],[Abril]]</f>
        <v>0.46999999999999975</v>
      </c>
      <c r="G33" s="4">
        <f>IF(Tabla1[[#This Row],[Abril]]=0,1,Tabla1[[#This Row],[Dif. Abril]]/Tabla1[[#This Row],[Abril]])</f>
        <v>0.17938931297709915</v>
      </c>
      <c r="H33" s="1">
        <f>Tabla1[[#This Row],[Junio]]-Tabla1[[#This Row],[Mayo]]</f>
        <v>0.69</v>
      </c>
      <c r="I33" s="4">
        <f>IF(Tabla1[[#This Row],[Mayo]]=0,1,Tabla1[[#This Row],[Dif. Mayo]]/Tabla1[[#This Row],[Mayo]])</f>
        <v>0.28749999999999998</v>
      </c>
    </row>
    <row r="34" spans="2:9" x14ac:dyDescent="0.3">
      <c r="B34" t="s">
        <v>7</v>
      </c>
      <c r="C34" s="1">
        <v>0.7</v>
      </c>
      <c r="D34" s="1">
        <v>0.6</v>
      </c>
      <c r="E34" s="1">
        <v>0.64</v>
      </c>
      <c r="F34" s="1">
        <f>Tabla1[[#This Row],[Junio]]-Tabla1[[#This Row],[Abril]]</f>
        <v>-5.9999999999999942E-2</v>
      </c>
      <c r="G34" s="4">
        <f>IF(Tabla1[[#This Row],[Abril]]=0,1,Tabla1[[#This Row],[Dif. Abril]]/Tabla1[[#This Row],[Abril]])</f>
        <v>-8.5714285714285632E-2</v>
      </c>
      <c r="H34" s="1">
        <f>Tabla1[[#This Row],[Junio]]-Tabla1[[#This Row],[Mayo]]</f>
        <v>4.0000000000000036E-2</v>
      </c>
      <c r="I34" s="4">
        <f>IF(Tabla1[[#This Row],[Mayo]]=0,1,Tabla1[[#This Row],[Dif. Mayo]]/Tabla1[[#This Row],[Mayo]])</f>
        <v>6.6666666666666735E-2</v>
      </c>
    </row>
    <row r="35" spans="2:9" x14ac:dyDescent="0.3">
      <c r="B35" t="s">
        <v>39</v>
      </c>
      <c r="C35" s="1">
        <v>0.34</v>
      </c>
      <c r="D35" s="1">
        <v>0</v>
      </c>
      <c r="E35" s="1">
        <v>0</v>
      </c>
      <c r="F35" s="1">
        <f>Tabla1[[#This Row],[Junio]]-Tabla1[[#This Row],[Abril]]</f>
        <v>-0.34</v>
      </c>
      <c r="G35" s="4">
        <f>IF(Tabla1[[#This Row],[Abril]]=0,1,Tabla1[[#This Row],[Dif. Abril]]/Tabla1[[#This Row],[Abril]])</f>
        <v>-1</v>
      </c>
      <c r="H35" s="1">
        <f>Tabla1[[#This Row],[Junio]]-Tabla1[[#This Row],[Mayo]]</f>
        <v>0</v>
      </c>
      <c r="I35" s="4">
        <f>IF(Tabla1[[#This Row],[Mayo]]=0,1,Tabla1[[#This Row],[Dif. Mayo]]/Tabla1[[#This Row],[Mayo]])</f>
        <v>1</v>
      </c>
    </row>
    <row r="36" spans="2:9" x14ac:dyDescent="0.3">
      <c r="B36" t="s">
        <v>14</v>
      </c>
      <c r="C36" s="1">
        <v>0.23</v>
      </c>
      <c r="D36" s="1">
        <v>0.2</v>
      </c>
      <c r="E36" s="1">
        <v>0.27</v>
      </c>
      <c r="F36" s="1">
        <f>Tabla1[[#This Row],[Junio]]-Tabla1[[#This Row],[Abril]]</f>
        <v>4.0000000000000008E-2</v>
      </c>
      <c r="G36" s="4">
        <f>IF(Tabla1[[#This Row],[Abril]]=0,1,Tabla1[[#This Row],[Dif. Abril]]/Tabla1[[#This Row],[Abril]])</f>
        <v>0.17391304347826089</v>
      </c>
      <c r="H36" s="1">
        <f>Tabla1[[#This Row],[Junio]]-Tabla1[[#This Row],[Mayo]]</f>
        <v>7.0000000000000007E-2</v>
      </c>
      <c r="I36" s="4">
        <f>IF(Tabla1[[#This Row],[Mayo]]=0,1,Tabla1[[#This Row],[Dif. Mayo]]/Tabla1[[#This Row],[Mayo]])</f>
        <v>0.35000000000000003</v>
      </c>
    </row>
    <row r="37" spans="2:9" x14ac:dyDescent="0.3">
      <c r="B37" t="s">
        <v>10</v>
      </c>
      <c r="C37" s="1">
        <v>0.28999999999999998</v>
      </c>
      <c r="D37" s="1">
        <v>0.3</v>
      </c>
      <c r="E37" s="1">
        <v>0.27</v>
      </c>
      <c r="F37" s="1">
        <f>Tabla1[[#This Row],[Junio]]-Tabla1[[#This Row],[Abril]]</f>
        <v>-1.9999999999999962E-2</v>
      </c>
      <c r="G37" s="4">
        <f>IF(Tabla1[[#This Row],[Abril]]=0,1,Tabla1[[#This Row],[Dif. Abril]]/Tabla1[[#This Row],[Abril]])</f>
        <v>-6.8965517241379184E-2</v>
      </c>
      <c r="H37" s="1">
        <f>Tabla1[[#This Row],[Junio]]-Tabla1[[#This Row],[Mayo]]</f>
        <v>-2.9999999999999971E-2</v>
      </c>
      <c r="I37" s="4">
        <f>IF(Tabla1[[#This Row],[Mayo]]=0,1,Tabla1[[#This Row],[Dif. Mayo]]/Tabla1[[#This Row],[Mayo]])</f>
        <v>-9.9999999999999908E-2</v>
      </c>
    </row>
    <row r="38" spans="2:9" x14ac:dyDescent="0.3">
      <c r="B38" t="s">
        <v>5</v>
      </c>
      <c r="C38">
        <f>SUBTOTAL(109,Tabla1[Abril])</f>
        <v>162.32999999999996</v>
      </c>
      <c r="D38" s="3">
        <f>SUBTOTAL(109,Tabla1[Mayo])</f>
        <v>125.86000000000001</v>
      </c>
      <c r="E38" s="3">
        <f>SUBTOTAL(109,Tabla1[Junio])</f>
        <v>206.12</v>
      </c>
      <c r="F38" s="5"/>
      <c r="G38" s="5"/>
      <c r="H38" s="3">
        <f>SUBTOTAL(109,Tabla1[Dif. Mayo])</f>
        <v>80.259999999999991</v>
      </c>
      <c r="I38">
        <f>SUBTOTAL(103,Tabla1[% Mayo])</f>
        <v>35</v>
      </c>
    </row>
  </sheetData>
  <phoneticPr fontId="3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6EA60-A3CA-4C1F-B685-3C065D338F71}">
  <dimension ref="B2:I38"/>
  <sheetViews>
    <sheetView workbookViewId="0">
      <selection activeCell="F3" sqref="F3"/>
    </sheetView>
  </sheetViews>
  <sheetFormatPr baseColWidth="10" defaultRowHeight="14.4" x14ac:dyDescent="0.3"/>
  <cols>
    <col min="2" max="2" width="34.21875" bestFit="1" customWidth="1"/>
    <col min="3" max="3" width="11.5546875" customWidth="1"/>
    <col min="9" max="9" width="11.6640625" customWidth="1"/>
  </cols>
  <sheetData>
    <row r="2" spans="2:9" x14ac:dyDescent="0.3">
      <c r="B2" t="s">
        <v>0</v>
      </c>
      <c r="C2" t="s">
        <v>1</v>
      </c>
      <c r="D2" t="s">
        <v>2</v>
      </c>
      <c r="E2" t="s">
        <v>3</v>
      </c>
      <c r="F2" t="s">
        <v>42</v>
      </c>
      <c r="G2" t="s">
        <v>43</v>
      </c>
      <c r="H2" t="s">
        <v>40</v>
      </c>
      <c r="I2" t="s">
        <v>41</v>
      </c>
    </row>
    <row r="3" spans="2:9" x14ac:dyDescent="0.3">
      <c r="B3" t="s">
        <v>37</v>
      </c>
      <c r="C3" s="1">
        <v>0.38</v>
      </c>
      <c r="D3" s="1">
        <v>0.4</v>
      </c>
      <c r="E3" s="6">
        <v>1.07</v>
      </c>
      <c r="F3" s="1">
        <f>Tabla13[[#This Row],[Junio]]-Tabla13[[#This Row],[Abril]]</f>
        <v>0.69000000000000006</v>
      </c>
      <c r="G3" s="4">
        <f>IF(Tabla13[[#This Row],[Abril]]=0,1,Tabla13[[#This Row],[Dif. Abril]]/Tabla13[[#This Row],[Abril]])</f>
        <v>1.8157894736842106</v>
      </c>
      <c r="H3" s="1">
        <f>Tabla13[[#This Row],[Junio]]-Tabla13[[#This Row],[Mayo]]</f>
        <v>0.67</v>
      </c>
      <c r="I3" s="4">
        <f>IF(Tabla13[[#This Row],[Mayo]]=0,1,Tabla13[[#This Row],[Dif. Mayo]]/Tabla13[[#This Row],[Mayo]])</f>
        <v>1.675</v>
      </c>
    </row>
    <row r="4" spans="2:9" x14ac:dyDescent="0.3">
      <c r="B4" t="s">
        <v>12</v>
      </c>
      <c r="C4" s="1">
        <v>1.74</v>
      </c>
      <c r="D4" s="1">
        <v>1.59</v>
      </c>
      <c r="E4" s="6">
        <v>4.26</v>
      </c>
      <c r="F4" s="1">
        <f>Tabla13[[#This Row],[Junio]]-Tabla13[[#This Row],[Abril]]</f>
        <v>2.5199999999999996</v>
      </c>
      <c r="G4" s="4">
        <f>IF(Tabla13[[#This Row],[Abril]]=0,1,Tabla13[[#This Row],[Dif. Abril]]/Tabla13[[#This Row],[Abril]])</f>
        <v>1.4482758620689653</v>
      </c>
      <c r="H4" s="1">
        <f>Tabla13[[#This Row],[Junio]]-Tabla13[[#This Row],[Mayo]]</f>
        <v>2.67</v>
      </c>
      <c r="I4" s="4">
        <f>IF(Tabla13[[#This Row],[Mayo]]=0,1,Tabla13[[#This Row],[Dif. Mayo]]/Tabla13[[#This Row],[Mayo]])</f>
        <v>1.6792452830188678</v>
      </c>
    </row>
    <row r="5" spans="2:9" x14ac:dyDescent="0.3">
      <c r="B5" t="s">
        <v>18</v>
      </c>
      <c r="C5" s="1"/>
      <c r="D5" s="1">
        <v>1.8</v>
      </c>
      <c r="E5" s="6">
        <v>2.93</v>
      </c>
      <c r="F5" s="1">
        <f>Tabla13[[#This Row],[Junio]]-Tabla13[[#This Row],[Abril]]</f>
        <v>2.93</v>
      </c>
      <c r="G5" s="4">
        <f>IF(Tabla13[[#This Row],[Abril]]=0,1,Tabla13[[#This Row],[Dif. Abril]]/Tabla13[[#This Row],[Abril]])</f>
        <v>1</v>
      </c>
      <c r="H5" s="1">
        <f>Tabla13[[#This Row],[Junio]]-Tabla13[[#This Row],[Mayo]]</f>
        <v>1.1300000000000001</v>
      </c>
      <c r="I5" s="4">
        <f>IF(Tabla13[[#This Row],[Mayo]]=0,1,Tabla13[[#This Row],[Dif. Mayo]]/Tabla13[[#This Row],[Mayo]])</f>
        <v>0.62777777777777788</v>
      </c>
    </row>
    <row r="6" spans="2:9" x14ac:dyDescent="0.3">
      <c r="B6" t="s">
        <v>30</v>
      </c>
      <c r="C6" s="1"/>
      <c r="D6" s="1"/>
      <c r="E6" s="6">
        <v>0.89</v>
      </c>
      <c r="F6" s="1">
        <f>Tabla13[[#This Row],[Junio]]-Tabla13[[#This Row],[Abril]]</f>
        <v>0.89</v>
      </c>
      <c r="G6" s="4">
        <f>IF(Tabla13[[#This Row],[Abril]]=0,1,Tabla13[[#This Row],[Dif. Abril]]/Tabla13[[#This Row],[Abril]])</f>
        <v>1</v>
      </c>
      <c r="H6" s="1">
        <f>Tabla13[[#This Row],[Junio]]-Tabla13[[#This Row],[Mayo]]</f>
        <v>0.89</v>
      </c>
      <c r="I6" s="4">
        <f>IF(Tabla13[[#This Row],[Mayo]]=0,1,Tabla13[[#This Row],[Dif. Mayo]]/Tabla13[[#This Row],[Mayo]])</f>
        <v>1</v>
      </c>
    </row>
    <row r="7" spans="2:9" x14ac:dyDescent="0.3">
      <c r="B7" t="s">
        <v>21</v>
      </c>
      <c r="C7" s="1"/>
      <c r="D7" s="1"/>
      <c r="E7" s="6">
        <v>0.69</v>
      </c>
      <c r="F7" s="1">
        <f>Tabla13[[#This Row],[Junio]]-Tabla13[[#This Row],[Abril]]</f>
        <v>0.69</v>
      </c>
      <c r="G7" s="4">
        <f>IF(Tabla13[[#This Row],[Abril]]=0,1,Tabla13[[#This Row],[Dif. Abril]]/Tabla13[[#This Row],[Abril]])</f>
        <v>1</v>
      </c>
      <c r="H7" s="1">
        <f>Tabla13[[#This Row],[Junio]]-Tabla13[[#This Row],[Mayo]]</f>
        <v>0.69</v>
      </c>
      <c r="I7" s="4">
        <f>IF(Tabla13[[#This Row],[Mayo]]=0,1,Tabla13[[#This Row],[Dif. Mayo]]/Tabla13[[#This Row],[Mayo]])</f>
        <v>1</v>
      </c>
    </row>
    <row r="8" spans="2:9" x14ac:dyDescent="0.3">
      <c r="B8" t="s">
        <v>19</v>
      </c>
      <c r="C8" s="1"/>
      <c r="D8" s="1"/>
      <c r="E8" s="6">
        <v>0.67</v>
      </c>
      <c r="F8" s="1">
        <f>Tabla13[[#This Row],[Junio]]-Tabla13[[#This Row],[Abril]]</f>
        <v>0.67</v>
      </c>
      <c r="G8" s="4">
        <f>IF(Tabla13[[#This Row],[Abril]]=0,1,Tabla13[[#This Row],[Dif. Abril]]/Tabla13[[#This Row],[Abril]])</f>
        <v>1</v>
      </c>
      <c r="H8" s="1">
        <f>Tabla13[[#This Row],[Junio]]-Tabla13[[#This Row],[Mayo]]</f>
        <v>0.67</v>
      </c>
      <c r="I8" s="4">
        <f>IF(Tabla13[[#This Row],[Mayo]]=0,1,Tabla13[[#This Row],[Dif. Mayo]]/Tabla13[[#This Row],[Mayo]])</f>
        <v>1</v>
      </c>
    </row>
    <row r="9" spans="2:9" x14ac:dyDescent="0.3">
      <c r="B9" t="s">
        <v>28</v>
      </c>
      <c r="C9" s="1"/>
      <c r="D9" s="1"/>
      <c r="E9" s="6">
        <v>0.64</v>
      </c>
      <c r="F9" s="1">
        <f>Tabla13[[#This Row],[Junio]]-Tabla13[[#This Row],[Abril]]</f>
        <v>0.64</v>
      </c>
      <c r="G9" s="4">
        <f>IF(Tabla13[[#This Row],[Abril]]=0,1,Tabla13[[#This Row],[Dif. Abril]]/Tabla13[[#This Row],[Abril]])</f>
        <v>1</v>
      </c>
      <c r="H9" s="1">
        <f>Tabla13[[#This Row],[Junio]]-Tabla13[[#This Row],[Mayo]]</f>
        <v>0.64</v>
      </c>
      <c r="I9" s="4">
        <f>IF(Tabla13[[#This Row],[Mayo]]=0,1,Tabla13[[#This Row],[Dif. Mayo]]/Tabla13[[#This Row],[Mayo]])</f>
        <v>1</v>
      </c>
    </row>
    <row r="10" spans="2:9" x14ac:dyDescent="0.3">
      <c r="B10" t="s">
        <v>27</v>
      </c>
      <c r="C10" s="1"/>
      <c r="D10" s="1"/>
      <c r="E10" s="6">
        <v>0.53</v>
      </c>
      <c r="F10" s="1">
        <f>Tabla13[[#This Row],[Junio]]-Tabla13[[#This Row],[Abril]]</f>
        <v>0.53</v>
      </c>
      <c r="G10" s="4">
        <f>IF(Tabla13[[#This Row],[Abril]]=0,1,Tabla13[[#This Row],[Dif. Abril]]/Tabla13[[#This Row],[Abril]])</f>
        <v>1</v>
      </c>
      <c r="H10" s="1">
        <f>Tabla13[[#This Row],[Junio]]-Tabla13[[#This Row],[Mayo]]</f>
        <v>0.53</v>
      </c>
      <c r="I10" s="4">
        <f>IF(Tabla13[[#This Row],[Mayo]]=0,1,Tabla13[[#This Row],[Dif. Mayo]]/Tabla13[[#This Row],[Mayo]])</f>
        <v>1</v>
      </c>
    </row>
    <row r="11" spans="2:9" x14ac:dyDescent="0.3">
      <c r="B11" t="s">
        <v>20</v>
      </c>
      <c r="C11" s="1"/>
      <c r="D11" s="1"/>
      <c r="E11" s="6">
        <v>0.48</v>
      </c>
      <c r="F11" s="1">
        <f>Tabla13[[#This Row],[Junio]]-Tabla13[[#This Row],[Abril]]</f>
        <v>0.48</v>
      </c>
      <c r="G11" s="4">
        <f>IF(Tabla13[[#This Row],[Abril]]=0,1,Tabla13[[#This Row],[Dif. Abril]]/Tabla13[[#This Row],[Abril]])</f>
        <v>1</v>
      </c>
      <c r="H11" s="1">
        <f>Tabla13[[#This Row],[Junio]]-Tabla13[[#This Row],[Mayo]]</f>
        <v>0.48</v>
      </c>
      <c r="I11" s="4">
        <f>IF(Tabla13[[#This Row],[Mayo]]=0,1,Tabla13[[#This Row],[Dif. Mayo]]/Tabla13[[#This Row],[Mayo]])</f>
        <v>1</v>
      </c>
    </row>
    <row r="12" spans="2:9" x14ac:dyDescent="0.3">
      <c r="B12" t="s">
        <v>31</v>
      </c>
      <c r="C12" s="1"/>
      <c r="D12" s="1"/>
      <c r="E12" s="6">
        <v>0.43</v>
      </c>
      <c r="F12" s="1">
        <f>Tabla13[[#This Row],[Junio]]-Tabla13[[#This Row],[Abril]]</f>
        <v>0.43</v>
      </c>
      <c r="G12" s="4">
        <f>IF(Tabla13[[#This Row],[Abril]]=0,1,Tabla13[[#This Row],[Dif. Abril]]/Tabla13[[#This Row],[Abril]])</f>
        <v>1</v>
      </c>
      <c r="H12" s="1">
        <f>Tabla13[[#This Row],[Junio]]-Tabla13[[#This Row],[Mayo]]</f>
        <v>0.43</v>
      </c>
      <c r="I12" s="4">
        <f>IF(Tabla13[[#This Row],[Mayo]]=0,1,Tabla13[[#This Row],[Dif. Mayo]]/Tabla13[[#This Row],[Mayo]])</f>
        <v>1</v>
      </c>
    </row>
    <row r="13" spans="2:9" x14ac:dyDescent="0.3">
      <c r="B13" t="s">
        <v>25</v>
      </c>
      <c r="C13" s="1"/>
      <c r="D13" s="1"/>
      <c r="E13" s="6">
        <v>0.43</v>
      </c>
      <c r="F13" s="1">
        <f>Tabla13[[#This Row],[Junio]]-Tabla13[[#This Row],[Abril]]</f>
        <v>0.43</v>
      </c>
      <c r="G13" s="4">
        <f>IF(Tabla13[[#This Row],[Abril]]=0,1,Tabla13[[#This Row],[Dif. Abril]]/Tabla13[[#This Row],[Abril]])</f>
        <v>1</v>
      </c>
      <c r="H13" s="1">
        <f>Tabla13[[#This Row],[Junio]]-Tabla13[[#This Row],[Mayo]]</f>
        <v>0.43</v>
      </c>
      <c r="I13" s="4">
        <f>IF(Tabla13[[#This Row],[Mayo]]=0,1,Tabla13[[#This Row],[Dif. Mayo]]/Tabla13[[#This Row],[Mayo]])</f>
        <v>1</v>
      </c>
    </row>
    <row r="14" spans="2:9" x14ac:dyDescent="0.3">
      <c r="B14" t="s">
        <v>34</v>
      </c>
      <c r="C14" s="1"/>
      <c r="D14" s="1">
        <v>0.31</v>
      </c>
      <c r="E14" s="6">
        <v>0.68</v>
      </c>
      <c r="F14" s="1">
        <f>Tabla13[[#This Row],[Junio]]-Tabla13[[#This Row],[Abril]]</f>
        <v>0.68</v>
      </c>
      <c r="G14" s="4">
        <f>IF(Tabla13[[#This Row],[Abril]]=0,1,Tabla13[[#This Row],[Dif. Abril]]/Tabla13[[#This Row],[Abril]])</f>
        <v>1</v>
      </c>
      <c r="H14" s="1">
        <f>Tabla13[[#This Row],[Junio]]-Tabla13[[#This Row],[Mayo]]</f>
        <v>0.37000000000000005</v>
      </c>
      <c r="I14" s="4">
        <f>IF(Tabla13[[#This Row],[Mayo]]=0,1,Tabla13[[#This Row],[Dif. Mayo]]/Tabla13[[#This Row],[Mayo]])</f>
        <v>1.1935483870967745</v>
      </c>
    </row>
    <row r="15" spans="2:9" x14ac:dyDescent="0.3">
      <c r="B15" t="s">
        <v>22</v>
      </c>
      <c r="C15" s="1"/>
      <c r="D15" s="1"/>
      <c r="E15" s="6">
        <v>0.27</v>
      </c>
      <c r="F15" s="1">
        <f>Tabla13[[#This Row],[Junio]]-Tabla13[[#This Row],[Abril]]</f>
        <v>0.27</v>
      </c>
      <c r="G15" s="4">
        <f>IF(Tabla13[[#This Row],[Abril]]=0,1,Tabla13[[#This Row],[Dif. Abril]]/Tabla13[[#This Row],[Abril]])</f>
        <v>1</v>
      </c>
      <c r="H15" s="1">
        <f>Tabla13[[#This Row],[Junio]]-Tabla13[[#This Row],[Mayo]]</f>
        <v>0.27</v>
      </c>
      <c r="I15" s="4">
        <f>IF(Tabla13[[#This Row],[Mayo]]=0,1,Tabla13[[#This Row],[Dif. Mayo]]/Tabla13[[#This Row],[Mayo]])</f>
        <v>1</v>
      </c>
    </row>
    <row r="16" spans="2:9" x14ac:dyDescent="0.3">
      <c r="B16" t="s">
        <v>24</v>
      </c>
      <c r="C16" s="1"/>
      <c r="D16" s="1"/>
      <c r="E16" s="6">
        <v>0.16</v>
      </c>
      <c r="F16" s="1">
        <f>Tabla13[[#This Row],[Junio]]-Tabla13[[#This Row],[Abril]]</f>
        <v>0.16</v>
      </c>
      <c r="G16" s="4">
        <f>IF(Tabla13[[#This Row],[Abril]]=0,1,Tabla13[[#This Row],[Dif. Abril]]/Tabla13[[#This Row],[Abril]])</f>
        <v>1</v>
      </c>
      <c r="H16" s="1">
        <f>Tabla13[[#This Row],[Junio]]-Tabla13[[#This Row],[Mayo]]</f>
        <v>0.16</v>
      </c>
      <c r="I16" s="4">
        <f>IF(Tabla13[[#This Row],[Mayo]]=0,1,Tabla13[[#This Row],[Dif. Mayo]]/Tabla13[[#This Row],[Mayo]])</f>
        <v>1</v>
      </c>
    </row>
    <row r="17" spans="2:9" x14ac:dyDescent="0.3">
      <c r="B17" t="s">
        <v>38</v>
      </c>
      <c r="C17" s="1"/>
      <c r="D17" s="1"/>
      <c r="E17" s="7"/>
      <c r="F17" s="1">
        <f>Tabla13[[#This Row],[Junio]]-Tabla13[[#This Row],[Abril]]</f>
        <v>0</v>
      </c>
      <c r="G17" s="4">
        <f>IF(Tabla13[[#This Row],[Abril]]=0,1,Tabla13[[#This Row],[Dif. Abril]]/Tabla13[[#This Row],[Abril]])</f>
        <v>1</v>
      </c>
      <c r="H17" s="1">
        <f>Tabla13[[#This Row],[Junio]]-Tabla13[[#This Row],[Mayo]]</f>
        <v>0</v>
      </c>
      <c r="I17" s="4">
        <f>IF(Tabla13[[#This Row],[Mayo]]=0,1,Tabla13[[#This Row],[Dif. Mayo]]/Tabla13[[#This Row],[Mayo]])</f>
        <v>1</v>
      </c>
    </row>
    <row r="18" spans="2:9" x14ac:dyDescent="0.3">
      <c r="B18" t="s">
        <v>17</v>
      </c>
      <c r="C18" s="1"/>
      <c r="D18" s="1">
        <v>1.1000000000000001</v>
      </c>
      <c r="E18" s="6">
        <v>0.8</v>
      </c>
      <c r="F18" s="1">
        <f>Tabla13[[#This Row],[Junio]]-Tabla13[[#This Row],[Abril]]</f>
        <v>0.8</v>
      </c>
      <c r="G18" s="4">
        <f>IF(Tabla13[[#This Row],[Abril]]=0,1,Tabla13[[#This Row],[Dif. Abril]]/Tabla13[[#This Row],[Abril]])</f>
        <v>1</v>
      </c>
      <c r="H18" s="1">
        <f>Tabla13[[#This Row],[Junio]]-Tabla13[[#This Row],[Mayo]]</f>
        <v>-0.30000000000000004</v>
      </c>
      <c r="I18" s="4">
        <f>IF(Tabla13[[#This Row],[Mayo]]=0,1,Tabla13[[#This Row],[Dif. Mayo]]/Tabla13[[#This Row],[Mayo]])</f>
        <v>-0.27272727272727276</v>
      </c>
    </row>
    <row r="19" spans="2:9" x14ac:dyDescent="0.3">
      <c r="B19" t="s">
        <v>8</v>
      </c>
      <c r="C19" s="1">
        <v>0.35</v>
      </c>
      <c r="D19" s="1">
        <v>0.3</v>
      </c>
      <c r="E19" s="6">
        <v>0.67</v>
      </c>
      <c r="F19" s="1">
        <f>Tabla13[[#This Row],[Junio]]-Tabla13[[#This Row],[Abril]]</f>
        <v>0.32000000000000006</v>
      </c>
      <c r="G19" s="4">
        <f>IF(Tabla13[[#This Row],[Abril]]=0,1,Tabla13[[#This Row],[Dif. Abril]]/Tabla13[[#This Row],[Abril]])</f>
        <v>0.91428571428571448</v>
      </c>
      <c r="H19" s="1">
        <f>Tabla13[[#This Row],[Junio]]-Tabla13[[#This Row],[Mayo]]</f>
        <v>0.37000000000000005</v>
      </c>
      <c r="I19" s="4">
        <f>IF(Tabla13[[#This Row],[Mayo]]=0,1,Tabla13[[#This Row],[Dif. Mayo]]/Tabla13[[#This Row],[Mayo]])</f>
        <v>1.2333333333333336</v>
      </c>
    </row>
    <row r="20" spans="2:9" x14ac:dyDescent="0.3">
      <c r="B20" t="s">
        <v>9</v>
      </c>
      <c r="C20" s="1">
        <v>1.25</v>
      </c>
      <c r="D20" s="1">
        <v>1.1399999999999999</v>
      </c>
      <c r="E20" s="6">
        <v>1.99</v>
      </c>
      <c r="F20" s="1">
        <f>Tabla13[[#This Row],[Junio]]-Tabla13[[#This Row],[Abril]]</f>
        <v>0.74</v>
      </c>
      <c r="G20" s="4">
        <f>IF(Tabla13[[#This Row],[Abril]]=0,1,Tabla13[[#This Row],[Dif. Abril]]/Tabla13[[#This Row],[Abril]])</f>
        <v>0.59199999999999997</v>
      </c>
      <c r="H20" s="1">
        <f>Tabla13[[#This Row],[Junio]]-Tabla13[[#This Row],[Mayo]]</f>
        <v>0.85000000000000009</v>
      </c>
      <c r="I20" s="4">
        <f>IF(Tabla13[[#This Row],[Mayo]]=0,1,Tabla13[[#This Row],[Dif. Mayo]]/Tabla13[[#This Row],[Mayo]])</f>
        <v>0.7456140350877194</v>
      </c>
    </row>
    <row r="21" spans="2:9" x14ac:dyDescent="0.3">
      <c r="B21" t="s">
        <v>4</v>
      </c>
      <c r="C21" s="1">
        <v>29.7</v>
      </c>
      <c r="D21" s="1">
        <v>33.42</v>
      </c>
      <c r="E21" s="6">
        <v>42.1</v>
      </c>
      <c r="F21" s="1">
        <f>Tabla13[[#This Row],[Junio]]-Tabla13[[#This Row],[Abril]]</f>
        <v>12.400000000000002</v>
      </c>
      <c r="G21" s="4">
        <f>IF(Tabla13[[#This Row],[Abril]]=0,1,Tabla13[[#This Row],[Dif. Abril]]/Tabla13[[#This Row],[Abril]])</f>
        <v>0.41750841750841761</v>
      </c>
      <c r="H21" s="1">
        <f>Tabla13[[#This Row],[Junio]]-Tabla13[[#This Row],[Mayo]]</f>
        <v>8.68</v>
      </c>
      <c r="I21" s="4">
        <f>IF(Tabla13[[#This Row],[Mayo]]=0,1,Tabla13[[#This Row],[Dif. Mayo]]/Tabla13[[#This Row],[Mayo]])</f>
        <v>0.25972471573907835</v>
      </c>
    </row>
    <row r="22" spans="2:9" x14ac:dyDescent="0.3">
      <c r="B22" t="s">
        <v>15</v>
      </c>
      <c r="C22" s="1">
        <v>2.91</v>
      </c>
      <c r="D22" s="1">
        <v>2.7</v>
      </c>
      <c r="E22" s="6">
        <v>3.73</v>
      </c>
      <c r="F22" s="1">
        <f>Tabla13[[#This Row],[Junio]]-Tabla13[[#This Row],[Abril]]</f>
        <v>0.81999999999999984</v>
      </c>
      <c r="G22" s="4">
        <f>IF(Tabla13[[#This Row],[Abril]]=0,1,Tabla13[[#This Row],[Dif. Abril]]/Tabla13[[#This Row],[Abril]])</f>
        <v>0.28178694158075596</v>
      </c>
      <c r="H22" s="1">
        <f>Tabla13[[#This Row],[Junio]]-Tabla13[[#This Row],[Mayo]]</f>
        <v>1.0299999999999998</v>
      </c>
      <c r="I22" s="4">
        <f>IF(Tabla13[[#This Row],[Mayo]]=0,1,Tabla13[[#This Row],[Dif. Mayo]]/Tabla13[[#This Row],[Mayo]])</f>
        <v>0.38148148148148137</v>
      </c>
    </row>
    <row r="23" spans="2:9" x14ac:dyDescent="0.3">
      <c r="B23" t="s">
        <v>33</v>
      </c>
      <c r="C23" s="1">
        <v>0.87</v>
      </c>
      <c r="D23" s="1">
        <v>0.8</v>
      </c>
      <c r="E23" s="6">
        <v>1.07</v>
      </c>
      <c r="F23" s="1">
        <f>Tabla13[[#This Row],[Junio]]-Tabla13[[#This Row],[Abril]]</f>
        <v>0.20000000000000007</v>
      </c>
      <c r="G23" s="4">
        <f>IF(Tabla13[[#This Row],[Abril]]=0,1,Tabla13[[#This Row],[Dif. Abril]]/Tabla13[[#This Row],[Abril]])</f>
        <v>0.22988505747126445</v>
      </c>
      <c r="H23" s="1">
        <f>Tabla13[[#This Row],[Junio]]-Tabla13[[#This Row],[Mayo]]</f>
        <v>0.27</v>
      </c>
      <c r="I23" s="4">
        <f>IF(Tabla13[[#This Row],[Mayo]]=0,1,Tabla13[[#This Row],[Dif. Mayo]]/Tabla13[[#This Row],[Mayo]])</f>
        <v>0.33750000000000002</v>
      </c>
    </row>
    <row r="24" spans="2:9" x14ac:dyDescent="0.3">
      <c r="B24" t="s">
        <v>36</v>
      </c>
      <c r="C24" s="1">
        <v>2.62</v>
      </c>
      <c r="D24" s="1">
        <v>2.4</v>
      </c>
      <c r="E24" s="6">
        <v>3.09</v>
      </c>
      <c r="F24" s="1">
        <f>Tabla13[[#This Row],[Junio]]-Tabla13[[#This Row],[Abril]]</f>
        <v>0.46999999999999975</v>
      </c>
      <c r="G24" s="4">
        <f>IF(Tabla13[[#This Row],[Abril]]=0,1,Tabla13[[#This Row],[Dif. Abril]]/Tabla13[[#This Row],[Abril]])</f>
        <v>0.17938931297709915</v>
      </c>
      <c r="H24" s="1">
        <f>Tabla13[[#This Row],[Junio]]-Tabla13[[#This Row],[Mayo]]</f>
        <v>0.69</v>
      </c>
      <c r="I24" s="4">
        <f>IF(Tabla13[[#This Row],[Mayo]]=0,1,Tabla13[[#This Row],[Dif. Mayo]]/Tabla13[[#This Row],[Mayo]])</f>
        <v>0.28749999999999998</v>
      </c>
    </row>
    <row r="25" spans="2:9" x14ac:dyDescent="0.3">
      <c r="B25" t="s">
        <v>14</v>
      </c>
      <c r="C25" s="1">
        <v>0.23</v>
      </c>
      <c r="D25" s="1">
        <v>0.2</v>
      </c>
      <c r="E25" s="6">
        <v>0.27</v>
      </c>
      <c r="F25" s="1">
        <f>Tabla13[[#This Row],[Junio]]-Tabla13[[#This Row],[Abril]]</f>
        <v>4.0000000000000008E-2</v>
      </c>
      <c r="G25" s="4">
        <f>IF(Tabla13[[#This Row],[Abril]]=0,1,Tabla13[[#This Row],[Dif. Abril]]/Tabla13[[#This Row],[Abril]])</f>
        <v>0.17391304347826089</v>
      </c>
      <c r="H25" s="1">
        <f>Tabla13[[#This Row],[Junio]]-Tabla13[[#This Row],[Mayo]]</f>
        <v>7.0000000000000007E-2</v>
      </c>
      <c r="I25" s="4">
        <f>IF(Tabla13[[#This Row],[Mayo]]=0,1,Tabla13[[#This Row],[Dif. Mayo]]/Tabla13[[#This Row],[Mayo]])</f>
        <v>0.35000000000000003</v>
      </c>
    </row>
    <row r="26" spans="2:9" x14ac:dyDescent="0.3">
      <c r="B26" t="s">
        <v>35</v>
      </c>
      <c r="C26" s="1">
        <v>66.040000000000006</v>
      </c>
      <c r="D26" s="1">
        <v>60.2</v>
      </c>
      <c r="E26" s="6">
        <v>72.819999999999993</v>
      </c>
      <c r="F26" s="1">
        <f>Tabla13[[#This Row],[Junio]]-Tabla13[[#This Row],[Abril]]</f>
        <v>6.7799999999999869</v>
      </c>
      <c r="G26" s="4">
        <f>IF(Tabla13[[#This Row],[Abril]]=0,1,Tabla13[[#This Row],[Dif. Abril]]/Tabla13[[#This Row],[Abril]])</f>
        <v>0.10266505148394892</v>
      </c>
      <c r="H26" s="1">
        <f>Tabla13[[#This Row],[Junio]]-Tabla13[[#This Row],[Mayo]]</f>
        <v>12.61999999999999</v>
      </c>
      <c r="I26" s="4">
        <f>IF(Tabla13[[#This Row],[Mayo]]=0,1,Tabla13[[#This Row],[Dif. Mayo]]/Tabla13[[#This Row],[Mayo]])</f>
        <v>0.20963455149501645</v>
      </c>
    </row>
    <row r="27" spans="2:9" x14ac:dyDescent="0.3">
      <c r="B27" t="s">
        <v>32</v>
      </c>
      <c r="C27" s="1">
        <v>30.35</v>
      </c>
      <c r="D27" s="1">
        <v>13.85</v>
      </c>
      <c r="E27" s="6">
        <v>31.27</v>
      </c>
      <c r="F27" s="1">
        <f>Tabla13[[#This Row],[Junio]]-Tabla13[[#This Row],[Abril]]</f>
        <v>0.91999999999999815</v>
      </c>
      <c r="G27" s="4">
        <f>IF(Tabla13[[#This Row],[Abril]]=0,1,Tabla13[[#This Row],[Dif. Abril]]/Tabla13[[#This Row],[Abril]])</f>
        <v>3.0313014827018061E-2</v>
      </c>
      <c r="H27" s="1">
        <f>Tabla13[[#This Row],[Junio]]-Tabla13[[#This Row],[Mayo]]</f>
        <v>17.420000000000002</v>
      </c>
      <c r="I27" s="4">
        <f>IF(Tabla13[[#This Row],[Mayo]]=0,1,Tabla13[[#This Row],[Dif. Mayo]]/Tabla13[[#This Row],[Mayo]])</f>
        <v>1.2577617328519857</v>
      </c>
    </row>
    <row r="28" spans="2:9" x14ac:dyDescent="0.3">
      <c r="B28" t="s">
        <v>13</v>
      </c>
      <c r="C28" s="1">
        <v>4</v>
      </c>
      <c r="D28" s="1">
        <v>3.7</v>
      </c>
      <c r="E28" s="6">
        <v>3.94</v>
      </c>
      <c r="F28" s="1">
        <f>Tabla13[[#This Row],[Junio]]-Tabla13[[#This Row],[Abril]]</f>
        <v>-6.0000000000000053E-2</v>
      </c>
      <c r="G28" s="4">
        <f>IF(Tabla13[[#This Row],[Abril]]=0,1,Tabla13[[#This Row],[Dif. Abril]]/Tabla13[[#This Row],[Abril]])</f>
        <v>-1.5000000000000013E-2</v>
      </c>
      <c r="H28" s="1">
        <f>Tabla13[[#This Row],[Junio]]-Tabla13[[#This Row],[Mayo]]</f>
        <v>0.23999999999999977</v>
      </c>
      <c r="I28" s="4">
        <f>IF(Tabla13[[#This Row],[Mayo]]=0,1,Tabla13[[#This Row],[Dif. Mayo]]/Tabla13[[#This Row],[Mayo]])</f>
        <v>6.4864864864864799E-2</v>
      </c>
    </row>
    <row r="29" spans="2:9" x14ac:dyDescent="0.3">
      <c r="B29" t="s">
        <v>26</v>
      </c>
      <c r="C29" s="1">
        <v>0.28999999999999998</v>
      </c>
      <c r="D29" s="1">
        <v>0.3</v>
      </c>
      <c r="E29" s="6">
        <v>0.27</v>
      </c>
      <c r="F29" s="1">
        <f>Tabla13[[#This Row],[Junio]]-Tabla13[[#This Row],[Abril]]</f>
        <v>-1.9999999999999962E-2</v>
      </c>
      <c r="G29" s="4">
        <f>IF(Tabla13[[#This Row],[Abril]]=0,1,Tabla13[[#This Row],[Dif. Abril]]/Tabla13[[#This Row],[Abril]])</f>
        <v>-6.8965517241379184E-2</v>
      </c>
      <c r="H29" s="1">
        <f>Tabla13[[#This Row],[Junio]]-Tabla13[[#This Row],[Mayo]]</f>
        <v>-2.9999999999999971E-2</v>
      </c>
      <c r="I29" s="4">
        <f>IF(Tabla13[[#This Row],[Mayo]]=0,1,Tabla13[[#This Row],[Dif. Mayo]]/Tabla13[[#This Row],[Mayo]])</f>
        <v>-9.9999999999999908E-2</v>
      </c>
    </row>
    <row r="30" spans="2:9" x14ac:dyDescent="0.3">
      <c r="B30" t="s">
        <v>10</v>
      </c>
      <c r="C30" s="1">
        <v>0.28999999999999998</v>
      </c>
      <c r="D30" s="1">
        <v>0.3</v>
      </c>
      <c r="E30" s="6">
        <v>0.27</v>
      </c>
      <c r="F30" s="1">
        <f>Tabla13[[#This Row],[Junio]]-Tabla13[[#This Row],[Abril]]</f>
        <v>-1.9999999999999962E-2</v>
      </c>
      <c r="G30" s="4">
        <f>IF(Tabla13[[#This Row],[Abril]]=0,1,Tabla13[[#This Row],[Dif. Abril]]/Tabla13[[#This Row],[Abril]])</f>
        <v>-6.8965517241379184E-2</v>
      </c>
      <c r="H30" s="1">
        <f>Tabla13[[#This Row],[Junio]]-Tabla13[[#This Row],[Mayo]]</f>
        <v>-2.9999999999999971E-2</v>
      </c>
      <c r="I30" s="4">
        <f>IF(Tabla13[[#This Row],[Mayo]]=0,1,Tabla13[[#This Row],[Dif. Mayo]]/Tabla13[[#This Row],[Mayo]])</f>
        <v>-9.9999999999999908E-2</v>
      </c>
    </row>
    <row r="31" spans="2:9" x14ac:dyDescent="0.3">
      <c r="B31" t="s">
        <v>6</v>
      </c>
      <c r="C31" s="1">
        <v>13.95</v>
      </c>
      <c r="D31" s="1">
        <v>12.7</v>
      </c>
      <c r="E31" s="6">
        <v>12.79</v>
      </c>
      <c r="F31" s="1">
        <f>Tabla13[[#This Row],[Junio]]-Tabla13[[#This Row],[Abril]]</f>
        <v>-1.1600000000000001</v>
      </c>
      <c r="G31" s="4">
        <f>IF(Tabla13[[#This Row],[Abril]]=0,1,Tabla13[[#This Row],[Dif. Abril]]/Tabla13[[#This Row],[Abril]])</f>
        <v>-8.3154121863799293E-2</v>
      </c>
      <c r="H31" s="1">
        <f>Tabla13[[#This Row],[Junio]]-Tabla13[[#This Row],[Mayo]]</f>
        <v>8.9999999999999858E-2</v>
      </c>
      <c r="I31" s="4">
        <f>IF(Tabla13[[#This Row],[Mayo]]=0,1,Tabla13[[#This Row],[Dif. Mayo]]/Tabla13[[#This Row],[Mayo]])</f>
        <v>7.086614173228336E-3</v>
      </c>
    </row>
    <row r="32" spans="2:9" x14ac:dyDescent="0.3">
      <c r="B32" t="s">
        <v>11</v>
      </c>
      <c r="C32" s="1">
        <v>0.96</v>
      </c>
      <c r="D32" s="1">
        <v>0.9</v>
      </c>
      <c r="E32" s="6">
        <v>0.88</v>
      </c>
      <c r="F32" s="1">
        <f>Tabla13[[#This Row],[Junio]]-Tabla13[[#This Row],[Abril]]</f>
        <v>-7.999999999999996E-2</v>
      </c>
      <c r="G32" s="4">
        <f>IF(Tabla13[[#This Row],[Abril]]=0,1,Tabla13[[#This Row],[Dif. Abril]]/Tabla13[[#This Row],[Abril]])</f>
        <v>-8.3333333333333301E-2</v>
      </c>
      <c r="H32" s="1">
        <f>Tabla13[[#This Row],[Junio]]-Tabla13[[#This Row],[Mayo]]</f>
        <v>-2.0000000000000018E-2</v>
      </c>
      <c r="I32" s="4">
        <f>IF(Tabla13[[#This Row],[Mayo]]=0,1,Tabla13[[#This Row],[Dif. Mayo]]/Tabla13[[#This Row],[Mayo]])</f>
        <v>-2.222222222222224E-2</v>
      </c>
    </row>
    <row r="33" spans="2:9" x14ac:dyDescent="0.3">
      <c r="B33" t="s">
        <v>7</v>
      </c>
      <c r="C33" s="1">
        <v>0.7</v>
      </c>
      <c r="D33" s="1">
        <v>0.6</v>
      </c>
      <c r="E33" s="6">
        <v>0.64</v>
      </c>
      <c r="F33" s="1">
        <f>Tabla13[[#This Row],[Junio]]-Tabla13[[#This Row],[Abril]]</f>
        <v>-5.9999999999999942E-2</v>
      </c>
      <c r="G33" s="4">
        <f>IF(Tabla13[[#This Row],[Abril]]=0,1,Tabla13[[#This Row],[Dif. Abril]]/Tabla13[[#This Row],[Abril]])</f>
        <v>-8.5714285714285632E-2</v>
      </c>
      <c r="H33" s="1">
        <f>Tabla13[[#This Row],[Junio]]-Tabla13[[#This Row],[Mayo]]</f>
        <v>4.0000000000000036E-2</v>
      </c>
      <c r="I33" s="4">
        <f>IF(Tabla13[[#This Row],[Mayo]]=0,1,Tabla13[[#This Row],[Dif. Mayo]]/Tabla13[[#This Row],[Mayo]])</f>
        <v>6.6666666666666735E-2</v>
      </c>
    </row>
    <row r="34" spans="2:9" x14ac:dyDescent="0.3">
      <c r="B34" t="s">
        <v>23</v>
      </c>
      <c r="C34" s="1">
        <v>0.35</v>
      </c>
      <c r="D34" s="1">
        <v>0.3</v>
      </c>
      <c r="E34" s="6">
        <v>0.32</v>
      </c>
      <c r="F34" s="1">
        <f>Tabla13[[#This Row],[Junio]]-Tabla13[[#This Row],[Abril]]</f>
        <v>-2.9999999999999971E-2</v>
      </c>
      <c r="G34" s="4">
        <f>IF(Tabla13[[#This Row],[Abril]]=0,1,Tabla13[[#This Row],[Dif. Abril]]/Tabla13[[#This Row],[Abril]])</f>
        <v>-8.5714285714285632E-2</v>
      </c>
      <c r="H34" s="1">
        <f>Tabla13[[#This Row],[Junio]]-Tabla13[[#This Row],[Mayo]]</f>
        <v>2.0000000000000018E-2</v>
      </c>
      <c r="I34" s="4">
        <f>IF(Tabla13[[#This Row],[Mayo]]=0,1,Tabla13[[#This Row],[Dif. Mayo]]/Tabla13[[#This Row],[Mayo]])</f>
        <v>6.6666666666666735E-2</v>
      </c>
    </row>
    <row r="35" spans="2:9" x14ac:dyDescent="0.3">
      <c r="B35" t="s">
        <v>16</v>
      </c>
      <c r="C35" s="1">
        <v>0.78</v>
      </c>
      <c r="D35" s="1">
        <v>0.7</v>
      </c>
      <c r="E35" s="6">
        <v>0.69</v>
      </c>
      <c r="F35" s="1">
        <f>Tabla13[[#This Row],[Junio]]-Tabla13[[#This Row],[Abril]]</f>
        <v>-9.000000000000008E-2</v>
      </c>
      <c r="G35" s="4">
        <f>IF(Tabla13[[#This Row],[Abril]]=0,1,Tabla13[[#This Row],[Dif. Abril]]/Tabla13[[#This Row],[Abril]])</f>
        <v>-0.11538461538461549</v>
      </c>
      <c r="H35" s="1">
        <f>Tabla13[[#This Row],[Junio]]-Tabla13[[#This Row],[Mayo]]</f>
        <v>-1.0000000000000009E-2</v>
      </c>
      <c r="I35" s="4">
        <f>IF(Tabla13[[#This Row],[Mayo]]=0,1,Tabla13[[#This Row],[Dif. Mayo]]/Tabla13[[#This Row],[Mayo]])</f>
        <v>-1.4285714285714299E-2</v>
      </c>
    </row>
    <row r="36" spans="2:9" x14ac:dyDescent="0.3">
      <c r="B36" t="s">
        <v>29</v>
      </c>
      <c r="C36" s="1">
        <v>4.2300000000000004</v>
      </c>
      <c r="D36" s="1"/>
      <c r="E36" s="6">
        <v>0.53</v>
      </c>
      <c r="F36" s="1">
        <f>Tabla13[[#This Row],[Junio]]-Tabla13[[#This Row],[Abril]]</f>
        <v>-3.7</v>
      </c>
      <c r="G36" s="4">
        <f>IF(Tabla13[[#This Row],[Abril]]=0,1,Tabla13[[#This Row],[Dif. Abril]]/Tabla13[[#This Row],[Abril]])</f>
        <v>-0.87470449172576825</v>
      </c>
      <c r="H36" s="1">
        <f>Tabla13[[#This Row],[Junio]]-Tabla13[[#This Row],[Mayo]]</f>
        <v>0.53</v>
      </c>
      <c r="I36" s="4">
        <f>IF(Tabla13[[#This Row],[Mayo]]=0,1,Tabla13[[#This Row],[Dif. Mayo]]/Tabla13[[#This Row],[Mayo]])</f>
        <v>1</v>
      </c>
    </row>
    <row r="37" spans="2:9" x14ac:dyDescent="0.3">
      <c r="B37" t="s">
        <v>39</v>
      </c>
      <c r="C37" s="1">
        <v>0.34</v>
      </c>
      <c r="D37" s="1">
        <v>0</v>
      </c>
      <c r="E37" s="6">
        <v>0</v>
      </c>
      <c r="F37" s="1">
        <f>Tabla13[[#This Row],[Junio]]-Tabla13[[#This Row],[Abril]]</f>
        <v>-0.34</v>
      </c>
      <c r="G37" s="4">
        <f>IF(Tabla13[[#This Row],[Abril]]=0,1,Tabla13[[#This Row],[Dif. Abril]]/Tabla13[[#This Row],[Abril]])</f>
        <v>-1</v>
      </c>
      <c r="H37" s="1">
        <f>Tabla13[[#This Row],[Junio]]-Tabla13[[#This Row],[Mayo]]</f>
        <v>0</v>
      </c>
      <c r="I37" s="4">
        <f>IF(Tabla13[[#This Row],[Mayo]]=0,1,Tabla13[[#This Row],[Dif. Mayo]]/Tabla13[[#This Row],[Mayo]])</f>
        <v>1</v>
      </c>
    </row>
    <row r="38" spans="2:9" x14ac:dyDescent="0.3">
      <c r="B38" t="s">
        <v>5</v>
      </c>
      <c r="C38" s="2">
        <f>SUBTOTAL(109,Tabla13[Abril])</f>
        <v>162.32999999999996</v>
      </c>
      <c r="D38" s="5">
        <f>SUBTOTAL(109,Tabla13[Mayo])</f>
        <v>139.71</v>
      </c>
      <c r="E38" s="5">
        <f>SUBTOTAL(109,Tabla13[Junio])</f>
        <v>192.26999999999998</v>
      </c>
      <c r="F38" s="5"/>
      <c r="G38" s="5"/>
      <c r="H38" s="5">
        <f>SUBTOTAL(109,Tabla13[Dif. Mayo])</f>
        <v>52.559999999999988</v>
      </c>
      <c r="I38">
        <f>SUBTOTAL(103,Tabla13[% Mayo])</f>
        <v>35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Muñoz</dc:creator>
  <cp:lastModifiedBy>Jonathan Muñoz (OSF-LIM)</cp:lastModifiedBy>
  <dcterms:created xsi:type="dcterms:W3CDTF">2022-07-05T01:07:15Z</dcterms:created>
  <dcterms:modified xsi:type="dcterms:W3CDTF">2022-07-08T01:43:12Z</dcterms:modified>
</cp:coreProperties>
</file>