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-my.sharepoint.com/personal/diana_delgado_osf_pe/Documents/TESORERIA 2021 DDCH/2022/Pago a proveedores/Reportes EMM/INTERESES PRESTAMOS VINCULADAS/INTERESES ALTAIR/2024/6. JUNIO 2024/"/>
    </mc:Choice>
  </mc:AlternateContent>
  <xr:revisionPtr revIDLastSave="29" documentId="8_{24B5FFF6-88ED-4642-B822-D137BAF2D004}" xr6:coauthVersionLast="47" xr6:coauthVersionMax="47" xr10:uidLastSave="{63B90A03-5EC5-4D5D-BCFB-F0DF72705084}"/>
  <bookViews>
    <workbookView xWindow="-108" yWindow="-108" windowWidth="23256" windowHeight="12456" activeTab="1" xr2:uid="{F921FFA2-16D4-432F-A0A0-B8EEB319B5CC}"/>
  </bookViews>
  <sheets>
    <sheet name="DOLARES - 2024" sheetId="1" r:id="rId1"/>
    <sheet name="SOLES  2024" sheetId="2" r:id="rId2"/>
  </sheets>
  <definedNames>
    <definedName name="_xlnm._FilterDatabase" localSheetId="0" hidden="1">#N/A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K9" i="1"/>
  <c r="K58" i="1"/>
  <c r="L8" i="1"/>
  <c r="L9" i="1"/>
  <c r="L58" i="1"/>
  <c r="L9" i="2"/>
  <c r="K9" i="2"/>
  <c r="N12" i="2"/>
  <c r="O12" i="2"/>
  <c r="P12" i="2" s="1"/>
  <c r="N11" i="2"/>
  <c r="O11" i="2" s="1"/>
  <c r="N10" i="2"/>
  <c r="O10" i="2" s="1"/>
  <c r="Q10" i="2" s="1"/>
  <c r="N57" i="1"/>
  <c r="O57" i="1" s="1"/>
  <c r="N56" i="1"/>
  <c r="O56" i="1" s="1"/>
  <c r="N55" i="1"/>
  <c r="O55" i="1" s="1"/>
  <c r="N54" i="1"/>
  <c r="O54" i="1" s="1"/>
  <c r="N53" i="1"/>
  <c r="O53" i="1" s="1"/>
  <c r="P53" i="1" s="1"/>
  <c r="N52" i="1"/>
  <c r="O52" i="1"/>
  <c r="P52" i="1" s="1"/>
  <c r="N51" i="1"/>
  <c r="O51" i="1" s="1"/>
  <c r="P51" i="1" s="1"/>
  <c r="N50" i="1"/>
  <c r="O50" i="1" s="1"/>
  <c r="Q50" i="1" s="1"/>
  <c r="N49" i="1"/>
  <c r="O49" i="1" s="1"/>
  <c r="N48" i="1"/>
  <c r="O48" i="1" s="1"/>
  <c r="N47" i="1"/>
  <c r="O47" i="1" s="1"/>
  <c r="Q47" i="1" s="1"/>
  <c r="N46" i="1"/>
  <c r="O46" i="1" s="1"/>
  <c r="Q46" i="1" s="1"/>
  <c r="N45" i="1"/>
  <c r="O45" i="1" s="1"/>
  <c r="N44" i="1"/>
  <c r="O44" i="1" s="1"/>
  <c r="N43" i="1"/>
  <c r="O43" i="1" s="1"/>
  <c r="P43" i="1" s="1"/>
  <c r="N42" i="1"/>
  <c r="O42" i="1" s="1"/>
  <c r="N41" i="1"/>
  <c r="O41" i="1" s="1"/>
  <c r="N40" i="1"/>
  <c r="O40" i="1" s="1"/>
  <c r="Q40" i="1" s="1"/>
  <c r="N39" i="1"/>
  <c r="O39" i="1"/>
  <c r="Q39" i="1" s="1"/>
  <c r="N38" i="1"/>
  <c r="O38" i="1" s="1"/>
  <c r="N37" i="1"/>
  <c r="O37" i="1" s="1"/>
  <c r="N36" i="1"/>
  <c r="O36" i="1" s="1"/>
  <c r="N35" i="1"/>
  <c r="O35" i="1" s="1"/>
  <c r="N34" i="1"/>
  <c r="O34" i="1" s="1"/>
  <c r="N33" i="1"/>
  <c r="O33" i="1" s="1"/>
  <c r="N32" i="1"/>
  <c r="O32" i="1" s="1"/>
  <c r="N31" i="1"/>
  <c r="O31" i="1" s="1"/>
  <c r="N30" i="1"/>
  <c r="O30" i="1" s="1"/>
  <c r="N29" i="1"/>
  <c r="O29" i="1" s="1"/>
  <c r="Q29" i="1" s="1"/>
  <c r="N28" i="1"/>
  <c r="O28" i="1" s="1"/>
  <c r="N27" i="1"/>
  <c r="O27" i="1" s="1"/>
  <c r="N26" i="1"/>
  <c r="O26" i="1" s="1"/>
  <c r="N25" i="1"/>
  <c r="O25" i="1" s="1"/>
  <c r="N24" i="1"/>
  <c r="O24" i="1" s="1"/>
  <c r="N23" i="1"/>
  <c r="O23" i="1" s="1"/>
  <c r="P23" i="1" s="1"/>
  <c r="N22" i="1"/>
  <c r="O22" i="1" s="1"/>
  <c r="N21" i="1"/>
  <c r="O21" i="1"/>
  <c r="Q21" i="1" s="1"/>
  <c r="N20" i="1"/>
  <c r="O20" i="1" s="1"/>
  <c r="N19" i="1"/>
  <c r="O19" i="1" s="1"/>
  <c r="N18" i="1"/>
  <c r="O18" i="1" s="1"/>
  <c r="N17" i="1"/>
  <c r="O17" i="1" s="1"/>
  <c r="N16" i="1"/>
  <c r="O16" i="1" s="1"/>
  <c r="Q16" i="1" s="1"/>
  <c r="N15" i="1"/>
  <c r="O15" i="1" s="1"/>
  <c r="Q15" i="1" s="1"/>
  <c r="N14" i="1"/>
  <c r="O14" i="1" s="1"/>
  <c r="N13" i="1"/>
  <c r="O13" i="1" s="1"/>
  <c r="N12" i="1"/>
  <c r="O12" i="1" s="1"/>
  <c r="N11" i="1"/>
  <c r="O11" i="1"/>
  <c r="P11" i="1" s="1"/>
  <c r="N10" i="1"/>
  <c r="O10" i="1"/>
  <c r="P10" i="1" s="1"/>
  <c r="P20" i="1" l="1"/>
  <c r="Q20" i="1"/>
  <c r="Q57" i="1"/>
  <c r="P57" i="1"/>
  <c r="P42" i="1"/>
  <c r="R42" i="1" s="1"/>
  <c r="Q42" i="1"/>
  <c r="Q11" i="1"/>
  <c r="R11" i="1" s="1"/>
  <c r="R12" i="2"/>
  <c r="Q12" i="2"/>
  <c r="Q12" i="1"/>
  <c r="P12" i="1"/>
  <c r="P31" i="1"/>
  <c r="Q31" i="1"/>
  <c r="P17" i="1"/>
  <c r="Q17" i="1"/>
  <c r="P48" i="1"/>
  <c r="Q48" i="1"/>
  <c r="P39" i="1"/>
  <c r="R39" i="1" s="1"/>
  <c r="Q52" i="1"/>
  <c r="R52" i="1" s="1"/>
  <c r="R20" i="1"/>
  <c r="P15" i="1"/>
  <c r="R15" i="1" s="1"/>
  <c r="P40" i="1"/>
  <c r="R40" i="1" s="1"/>
  <c r="P16" i="1"/>
  <c r="R16" i="1" s="1"/>
  <c r="Q28" i="1"/>
  <c r="P28" i="1"/>
  <c r="Q35" i="1"/>
  <c r="P35" i="1"/>
  <c r="P56" i="1"/>
  <c r="Q56" i="1"/>
  <c r="Q36" i="1"/>
  <c r="P36" i="1"/>
  <c r="Q13" i="1"/>
  <c r="P13" i="1"/>
  <c r="P18" i="1"/>
  <c r="Q18" i="1"/>
  <c r="Q30" i="1"/>
  <c r="P30" i="1"/>
  <c r="Q37" i="1"/>
  <c r="P37" i="1"/>
  <c r="R37" i="1" s="1"/>
  <c r="Q34" i="1"/>
  <c r="P34" i="1"/>
  <c r="P19" i="1"/>
  <c r="Q19" i="1"/>
  <c r="Q55" i="1"/>
  <c r="P55" i="1"/>
  <c r="Q22" i="1"/>
  <c r="P22" i="1"/>
  <c r="Q41" i="1"/>
  <c r="P41" i="1"/>
  <c r="R41" i="1" s="1"/>
  <c r="P14" i="1"/>
  <c r="Q14" i="1"/>
  <c r="Q24" i="1"/>
  <c r="P24" i="1"/>
  <c r="Q38" i="1"/>
  <c r="P38" i="1"/>
  <c r="P25" i="1"/>
  <c r="Q25" i="1"/>
  <c r="P26" i="1"/>
  <c r="Q26" i="1"/>
  <c r="Q32" i="1"/>
  <c r="P32" i="1"/>
  <c r="P44" i="1"/>
  <c r="Q44" i="1"/>
  <c r="Q49" i="1"/>
  <c r="P49" i="1"/>
  <c r="P27" i="1"/>
  <c r="Q27" i="1"/>
  <c r="P33" i="1"/>
  <c r="Q33" i="1"/>
  <c r="Q45" i="1"/>
  <c r="P45" i="1"/>
  <c r="Q54" i="1"/>
  <c r="P54" i="1"/>
  <c r="P21" i="1"/>
  <c r="R21" i="1" s="1"/>
  <c r="Q51" i="1"/>
  <c r="R51" i="1" s="1"/>
  <c r="P50" i="1"/>
  <c r="R50" i="1" s="1"/>
  <c r="Q23" i="1"/>
  <c r="R23" i="1" s="1"/>
  <c r="Q43" i="1"/>
  <c r="R43" i="1" s="1"/>
  <c r="P46" i="1"/>
  <c r="R46" i="1" s="1"/>
  <c r="Q53" i="1"/>
  <c r="R53" i="1" s="1"/>
  <c r="Q10" i="1"/>
  <c r="R10" i="1" s="1"/>
  <c r="P47" i="1"/>
  <c r="R47" i="1" s="1"/>
  <c r="P29" i="1"/>
  <c r="R29" i="1" s="1"/>
  <c r="Q13" i="2"/>
  <c r="P11" i="2"/>
  <c r="Q11" i="2"/>
  <c r="P10" i="2"/>
  <c r="R30" i="1" l="1"/>
  <c r="R45" i="1"/>
  <c r="R38" i="1"/>
  <c r="R22" i="1"/>
  <c r="R14" i="1"/>
  <c r="R26" i="1"/>
  <c r="R31" i="1"/>
  <c r="R57" i="1"/>
  <c r="R27" i="1"/>
  <c r="R48" i="1"/>
  <c r="R17" i="1"/>
  <c r="R25" i="1"/>
  <c r="R32" i="1"/>
  <c r="R24" i="1"/>
  <c r="R12" i="1"/>
  <c r="R19" i="1"/>
  <c r="R36" i="1"/>
  <c r="R18" i="1"/>
  <c r="R33" i="1"/>
  <c r="R55" i="1"/>
  <c r="R34" i="1"/>
  <c r="R13" i="1"/>
  <c r="R56" i="1"/>
  <c r="R44" i="1"/>
  <c r="R35" i="1"/>
  <c r="Q58" i="1"/>
  <c r="R54" i="1"/>
  <c r="R49" i="1"/>
  <c r="P58" i="1"/>
  <c r="R28" i="1"/>
  <c r="R10" i="2"/>
  <c r="P13" i="2"/>
  <c r="R11" i="2"/>
</calcChain>
</file>

<file path=xl/sharedStrings.xml><?xml version="1.0" encoding="utf-8"?>
<sst xmlns="http://schemas.openxmlformats.org/spreadsheetml/2006/main" count="296" uniqueCount="107">
  <si>
    <t>OCEANO SEAFOOD S.A.</t>
  </si>
  <si>
    <t>Página 1 de 50</t>
  </si>
  <si>
    <t>Tasa</t>
  </si>
  <si>
    <t>Saldos por Cuenta Contable, Persona y Documento</t>
  </si>
  <si>
    <t>Fecha cierre</t>
  </si>
  <si>
    <t/>
  </si>
  <si>
    <t>Cierre anterior</t>
  </si>
  <si>
    <t>Concepto o Glosa</t>
  </si>
  <si>
    <t>TD</t>
  </si>
  <si>
    <t>Serie</t>
  </si>
  <si>
    <t>Número</t>
  </si>
  <si>
    <t>F. Docum.</t>
  </si>
  <si>
    <t>F. Vencim.</t>
  </si>
  <si>
    <t>Moneda</t>
  </si>
  <si>
    <t>Saldo en S/</t>
  </si>
  <si>
    <t>Saldo en $</t>
  </si>
  <si>
    <t>Días corridos</t>
  </si>
  <si>
    <t>Factor</t>
  </si>
  <si>
    <t>Int S/</t>
  </si>
  <si>
    <t>Int USD</t>
  </si>
  <si>
    <t>TC</t>
  </si>
  <si>
    <t>171102</t>
  </si>
  <si>
    <t>Prestamos a relacionadas ME</t>
  </si>
  <si>
    <t xml:space="preserve">20603046472    </t>
  </si>
  <si>
    <t>PESQUERA ALTAIR S.A.C.</t>
  </si>
  <si>
    <t>RECLASIFICACION DE CUENTA</t>
  </si>
  <si>
    <t>00</t>
  </si>
  <si>
    <t>225</t>
  </si>
  <si>
    <t>D</t>
  </si>
  <si>
    <t>PRESTAMO A PESQUERA ALTAIR</t>
  </si>
  <si>
    <t>0000</t>
  </si>
  <si>
    <t>0001</t>
  </si>
  <si>
    <t>150211070</t>
  </si>
  <si>
    <t>PRESTAMO PESQUERA ALTAIR</t>
  </si>
  <si>
    <t>159885086</t>
  </si>
  <si>
    <t>10</t>
  </si>
  <si>
    <t>152882832</t>
  </si>
  <si>
    <t>PRESTAMO A PESQUERA  ALTAIR</t>
  </si>
  <si>
    <t>13</t>
  </si>
  <si>
    <t>1559989</t>
  </si>
  <si>
    <t>PAGO A PROV. MERCANTIL INTERAMERICANA - FILTROS</t>
  </si>
  <si>
    <t>001395</t>
  </si>
  <si>
    <t>PRESTAMO A PESQUERA ALTAIR PTAR</t>
  </si>
  <si>
    <t>001794</t>
  </si>
  <si>
    <t>PRESTAMO A PESQUERA ALTAIR OSF NORTE</t>
  </si>
  <si>
    <t>001840</t>
  </si>
  <si>
    <t>145309822</t>
  </si>
  <si>
    <t>145309889</t>
  </si>
  <si>
    <t>145492836</t>
  </si>
  <si>
    <t>146353281</t>
  </si>
  <si>
    <t>147046394</t>
  </si>
  <si>
    <t>147726528</t>
  </si>
  <si>
    <t>148272571</t>
  </si>
  <si>
    <t>148709871</t>
  </si>
  <si>
    <t>149163398</t>
  </si>
  <si>
    <t>149787586</t>
  </si>
  <si>
    <t>150446263</t>
  </si>
  <si>
    <t>150764376</t>
  </si>
  <si>
    <t>151567534</t>
  </si>
  <si>
    <t>151912630</t>
  </si>
  <si>
    <t>152385732</t>
  </si>
  <si>
    <t>154114193</t>
  </si>
  <si>
    <t>RECLASIFICACIÓN DE CUENTAS PRESTAMO ALTAIR</t>
  </si>
  <si>
    <t>154452386</t>
  </si>
  <si>
    <t>RECLASIFICACION DE CUENTAS ALTAIR-OSF</t>
  </si>
  <si>
    <t>154786688</t>
  </si>
  <si>
    <t>154942428</t>
  </si>
  <si>
    <t>155045964</t>
  </si>
  <si>
    <t>155751867</t>
  </si>
  <si>
    <t>156776784</t>
  </si>
  <si>
    <t>158051679</t>
  </si>
  <si>
    <t>159335160</t>
  </si>
  <si>
    <t>159565015</t>
  </si>
  <si>
    <t>BOMBA DE AGUA MARCA GZ235-150 (REFRYTEC)</t>
  </si>
  <si>
    <t>E001</t>
  </si>
  <si>
    <t>000001</t>
  </si>
  <si>
    <t>EQUIPO EXTRACTOR TUBULAR AXIAL (REFRYTEC)</t>
  </si>
  <si>
    <t>000002</t>
  </si>
  <si>
    <t>PAGO A REFRYTEC EIRL</t>
  </si>
  <si>
    <t>PAGO A FLORES MARTINEZ JOSE ANTONIO</t>
  </si>
  <si>
    <t>221</t>
  </si>
  <si>
    <t>PAGO A MERCANTIL INTERAMERICANA</t>
  </si>
  <si>
    <t>F011</t>
  </si>
  <si>
    <t>6587</t>
  </si>
  <si>
    <t>PAGO FACTURAS Y PRESTAMO ALTAIR TE 170243599</t>
  </si>
  <si>
    <t>PT</t>
  </si>
  <si>
    <t>170243599</t>
  </si>
  <si>
    <t>PTMO A ALTAIR - PROYECTO GRIFO</t>
  </si>
  <si>
    <t>188858363</t>
  </si>
  <si>
    <t>PTMO A PESQUERA ALTAIR USD 28M</t>
  </si>
  <si>
    <t>191151883</t>
  </si>
  <si>
    <t>PRESTAMO A  PESQUERA ALTAIR</t>
  </si>
  <si>
    <t>170894154</t>
  </si>
  <si>
    <t>PTMO A PESQUERA ALTAIR 171443377</t>
  </si>
  <si>
    <t>171443377</t>
  </si>
  <si>
    <t>172145747</t>
  </si>
  <si>
    <t>172737961</t>
  </si>
  <si>
    <t>224</t>
  </si>
  <si>
    <t>GRAN TOTAL:</t>
  </si>
  <si>
    <t>471301</t>
  </si>
  <si>
    <t>Pr‚stamos De Asociadas M.N</t>
  </si>
  <si>
    <t xml:space="preserve">20600581768    </t>
  </si>
  <si>
    <t>INGRESO PTMO DE OSF</t>
  </si>
  <si>
    <t>03071079</t>
  </si>
  <si>
    <t>S</t>
  </si>
  <si>
    <t>03063422</t>
  </si>
  <si>
    <t>03065042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</si>
</sst>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0"/>
      <name val="Arial"/>
    </font>
    <font>
      <sz val="8"/>
      <color indexed="63"/>
      <name val="Calibri"/>
      <family val="2"/>
    </font>
    <font>
      <b/>
      <sz val="8"/>
      <color indexed="63"/>
      <name val="Calibri"/>
      <family val="2"/>
    </font>
    <font>
      <sz val="8"/>
      <color indexed="62"/>
      <name val="Calibri"/>
      <family val="2"/>
    </font>
    <font>
      <sz val="11"/>
      <color indexed="61"/>
      <name val="Calibri Light"/>
      <family val="2"/>
    </font>
    <font>
      <b/>
      <sz val="8"/>
      <color indexed="61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9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2" fillId="0" borderId="1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right" vertical="top" wrapText="1"/>
    </xf>
    <xf numFmtId="49" fontId="5" fillId="0" borderId="0" xfId="0" applyNumberFormat="1" applyFont="1" applyAlignment="1">
      <alignment horizontal="left" vertical="top" wrapText="1"/>
    </xf>
    <xf numFmtId="4" fontId="5" fillId="0" borderId="0" xfId="0" applyNumberFormat="1" applyFont="1" applyAlignment="1">
      <alignment horizontal="right" vertical="top"/>
    </xf>
    <xf numFmtId="49" fontId="2" fillId="2" borderId="0" xfId="0" applyNumberFormat="1" applyFont="1" applyFill="1" applyAlignment="1">
      <alignment horizontal="left" vertical="top" wrapText="1"/>
    </xf>
    <xf numFmtId="4" fontId="2" fillId="2" borderId="0" xfId="0" applyNumberFormat="1" applyFont="1" applyFill="1" applyAlignment="1">
      <alignment horizontal="right" vertical="top"/>
    </xf>
    <xf numFmtId="49" fontId="1" fillId="0" borderId="0" xfId="0" applyNumberFormat="1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/>
    </xf>
    <xf numFmtId="4" fontId="1" fillId="0" borderId="0" xfId="0" applyNumberFormat="1" applyFont="1" applyAlignment="1">
      <alignment horizontal="right" vertical="top"/>
    </xf>
    <xf numFmtId="4" fontId="2" fillId="3" borderId="0" xfId="0" applyNumberFormat="1" applyFont="1" applyFill="1" applyAlignment="1">
      <alignment horizontal="right" vertical="top"/>
    </xf>
    <xf numFmtId="0" fontId="6" fillId="0" borderId="0" xfId="0" applyFont="1"/>
    <xf numFmtId="0" fontId="7" fillId="0" borderId="0" xfId="0" applyFont="1"/>
    <xf numFmtId="10" fontId="7" fillId="4" borderId="0" xfId="0" applyNumberFormat="1" applyFont="1" applyFill="1"/>
    <xf numFmtId="14" fontId="7" fillId="4" borderId="0" xfId="0" applyNumberFormat="1" applyFont="1" applyFill="1"/>
    <xf numFmtId="49" fontId="2" fillId="0" borderId="1" xfId="0" applyNumberFormat="1" applyFont="1" applyBorder="1" applyAlignment="1">
      <alignment horizontal="center" vertical="top" wrapText="1"/>
    </xf>
    <xf numFmtId="49" fontId="2" fillId="5" borderId="1" xfId="0" applyNumberFormat="1" applyFont="1" applyFill="1" applyBorder="1" applyAlignment="1">
      <alignment horizontal="center" vertical="top" wrapText="1"/>
    </xf>
    <xf numFmtId="4" fontId="0" fillId="6" borderId="0" xfId="0" applyNumberFormat="1" applyFill="1"/>
    <xf numFmtId="2" fontId="0" fillId="0" borderId="0" xfId="0" applyNumberFormat="1"/>
    <xf numFmtId="4" fontId="8" fillId="7" borderId="0" xfId="0" applyNumberFormat="1" applyFont="1" applyFill="1"/>
    <xf numFmtId="43" fontId="0" fillId="0" borderId="0" xfId="0" applyNumberFormat="1"/>
    <xf numFmtId="49" fontId="1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center" vertical="top" wrapText="1"/>
    </xf>
    <xf numFmtId="49" fontId="2" fillId="3" borderId="0" xfId="0" applyNumberFormat="1" applyFont="1" applyFill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  <xf numFmtId="49" fontId="3" fillId="0" borderId="0" xfId="0" applyNumberFormat="1" applyFont="1" applyAlignment="1">
      <alignment horizontal="center" vertical="top" wrapText="1"/>
    </xf>
    <xf numFmtId="49" fontId="4" fillId="0" borderId="0" xfId="0" applyNumberFormat="1" applyFont="1" applyAlignment="1">
      <alignment horizontal="center" vertical="top" wrapText="1"/>
    </xf>
    <xf numFmtId="49" fontId="5" fillId="0" borderId="0" xfId="0" applyNumberFormat="1" applyFont="1" applyAlignment="1">
      <alignment horizontal="left" vertical="top" wrapText="1"/>
    </xf>
    <xf numFmtId="49" fontId="2" fillId="2" borderId="0" xfId="0" applyNumberFormat="1" applyFont="1" applyFill="1" applyAlignment="1">
      <alignment horizontal="left" vertical="top" wrapText="1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F0F0F0"/>
      <rgbColor rgb="00E3E3E3"/>
      <rgbColor rgb="00000080"/>
      <rgbColor rgb="00646464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6D3B4-BE27-4B59-BB55-61428EA30135}">
  <dimension ref="A1:R60"/>
  <sheetViews>
    <sheetView showGridLines="0" topLeftCell="A57" workbookViewId="0">
      <selection activeCell="I66" sqref="I66"/>
    </sheetView>
  </sheetViews>
  <sheetFormatPr baseColWidth="10" defaultColWidth="8.88671875" defaultRowHeight="13.2" x14ac:dyDescent="0.25"/>
  <cols>
    <col min="1" max="1" width="7.5546875" customWidth="1"/>
    <col min="2" max="2" width="12.109375" customWidth="1"/>
    <col min="3" max="3" width="22.109375" customWidth="1"/>
    <col min="4" max="4" width="4.33203125" customWidth="1"/>
    <col min="5" max="5" width="3" customWidth="1"/>
    <col min="6" max="6" width="4.109375" customWidth="1"/>
    <col min="7" max="9" width="9.88671875" customWidth="1"/>
    <col min="10" max="10" width="6.5546875" customWidth="1"/>
    <col min="11" max="11" width="12" customWidth="1"/>
    <col min="12" max="12" width="12.33203125" customWidth="1"/>
    <col min="13" max="13" width="15.109375" customWidth="1"/>
    <col min="14" max="256" width="11.44140625" customWidth="1"/>
  </cols>
  <sheetData>
    <row r="1" spans="1:18" ht="11.85" customHeight="1" x14ac:dyDescent="0.25">
      <c r="A1" s="22" t="s">
        <v>0</v>
      </c>
      <c r="B1" s="22"/>
      <c r="C1" s="22"/>
      <c r="D1" s="22"/>
      <c r="E1" s="22"/>
      <c r="L1" s="3"/>
    </row>
    <row r="2" spans="1:18" ht="12.6" customHeight="1" x14ac:dyDescent="0.25">
      <c r="L2" s="3" t="s">
        <v>1</v>
      </c>
      <c r="N2" s="12" t="s">
        <v>2</v>
      </c>
      <c r="O2" s="13"/>
      <c r="P2" s="14">
        <v>0.06</v>
      </c>
    </row>
    <row r="3" spans="1:18" ht="6.9" customHeight="1" x14ac:dyDescent="0.25"/>
    <row r="4" spans="1:18" ht="15" customHeight="1" x14ac:dyDescent="0.25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N4" s="12" t="s">
        <v>4</v>
      </c>
      <c r="O4" s="13"/>
      <c r="P4" s="15">
        <v>45473</v>
      </c>
    </row>
    <row r="5" spans="1:18" ht="10.35" customHeight="1" x14ac:dyDescent="0.25">
      <c r="A5" s="26" t="s">
        <v>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N5" s="12" t="s">
        <v>6</v>
      </c>
      <c r="O5" s="13"/>
      <c r="P5" s="15">
        <v>45443</v>
      </c>
    </row>
    <row r="6" spans="1:18" ht="12.6" customHeight="1" x14ac:dyDescent="0.25"/>
    <row r="7" spans="1:18" ht="15" customHeight="1" x14ac:dyDescent="0.25">
      <c r="A7" s="25" t="s">
        <v>7</v>
      </c>
      <c r="B7" s="25"/>
      <c r="C7" s="25"/>
      <c r="D7" s="1" t="s">
        <v>8</v>
      </c>
      <c r="E7" s="25" t="s">
        <v>9</v>
      </c>
      <c r="F7" s="25"/>
      <c r="G7" s="1" t="s">
        <v>10</v>
      </c>
      <c r="H7" s="1" t="s">
        <v>11</v>
      </c>
      <c r="I7" s="1" t="s">
        <v>12</v>
      </c>
      <c r="J7" s="2" t="s">
        <v>13</v>
      </c>
      <c r="K7" s="1" t="s">
        <v>14</v>
      </c>
      <c r="L7" s="1" t="s">
        <v>15</v>
      </c>
      <c r="M7" s="21"/>
      <c r="N7" s="16" t="s">
        <v>16</v>
      </c>
      <c r="O7" s="16" t="s">
        <v>17</v>
      </c>
      <c r="P7" s="17" t="s">
        <v>18</v>
      </c>
      <c r="Q7" s="17" t="s">
        <v>19</v>
      </c>
      <c r="R7" s="16" t="s">
        <v>20</v>
      </c>
    </row>
    <row r="8" spans="1:18" ht="15" customHeight="1" x14ac:dyDescent="0.25">
      <c r="A8" s="4" t="s">
        <v>21</v>
      </c>
      <c r="B8" s="28" t="s">
        <v>22</v>
      </c>
      <c r="C8" s="28"/>
      <c r="D8" s="28"/>
      <c r="E8" s="28"/>
      <c r="F8" s="28"/>
      <c r="G8" s="28"/>
      <c r="H8" s="28"/>
      <c r="I8" s="28"/>
      <c r="J8" s="28"/>
      <c r="K8" s="5">
        <f>K9</f>
        <v>5632077.2200000007</v>
      </c>
      <c r="L8" s="5">
        <f>L9</f>
        <v>1416874.77</v>
      </c>
      <c r="M8" s="21"/>
    </row>
    <row r="9" spans="1:18" ht="15" customHeight="1" x14ac:dyDescent="0.25">
      <c r="B9" s="6" t="s">
        <v>23</v>
      </c>
      <c r="C9" s="29" t="s">
        <v>24</v>
      </c>
      <c r="D9" s="29"/>
      <c r="E9" s="29"/>
      <c r="F9" s="29"/>
      <c r="G9" s="29"/>
      <c r="H9" s="29"/>
      <c r="I9" s="29"/>
      <c r="J9" s="29"/>
      <c r="K9" s="11">
        <f>SUM(K10:K57)</f>
        <v>5632077.2200000007</v>
      </c>
      <c r="L9" s="11">
        <f>SUM(L10:L57)</f>
        <v>1416874.77</v>
      </c>
      <c r="M9" s="21"/>
    </row>
    <row r="10" spans="1:18" ht="15" customHeight="1" x14ac:dyDescent="0.25">
      <c r="B10" s="22" t="s">
        <v>25</v>
      </c>
      <c r="C10" s="22"/>
      <c r="D10" s="8" t="s">
        <v>26</v>
      </c>
      <c r="E10" s="23"/>
      <c r="F10" s="23"/>
      <c r="G10" s="8" t="s">
        <v>27</v>
      </c>
      <c r="H10" s="9">
        <v>43830</v>
      </c>
      <c r="I10" s="9">
        <v>43830</v>
      </c>
      <c r="J10" s="8" t="s">
        <v>28</v>
      </c>
      <c r="K10" s="10">
        <v>124171.49</v>
      </c>
      <c r="L10" s="10">
        <v>31238.11</v>
      </c>
      <c r="N10">
        <f>$P$4-$P$5</f>
        <v>30</v>
      </c>
      <c r="O10">
        <f>(1+$P$2)^(N10/360)-1</f>
        <v>4.8675505653430484E-3</v>
      </c>
      <c r="P10" s="18">
        <f>K10*$O10</f>
        <v>604.41100634898874</v>
      </c>
      <c r="Q10" s="18">
        <f>L10*$O10</f>
        <v>152.05307999074833</v>
      </c>
      <c r="R10" s="19">
        <f>+P10/Q10</f>
        <v>3.9750000880334952</v>
      </c>
    </row>
    <row r="11" spans="1:18" ht="15" customHeight="1" x14ac:dyDescent="0.25">
      <c r="B11" s="22" t="s">
        <v>29</v>
      </c>
      <c r="C11" s="22"/>
      <c r="D11" s="8" t="s">
        <v>26</v>
      </c>
      <c r="E11" s="23" t="s">
        <v>30</v>
      </c>
      <c r="F11" s="23"/>
      <c r="G11" s="8" t="s">
        <v>31</v>
      </c>
      <c r="H11" s="9">
        <v>43997</v>
      </c>
      <c r="I11" s="9">
        <v>43997</v>
      </c>
      <c r="J11" s="8" t="s">
        <v>28</v>
      </c>
      <c r="K11" s="10">
        <v>79500</v>
      </c>
      <c r="L11" s="10">
        <v>20000</v>
      </c>
      <c r="N11">
        <f t="shared" ref="N11:N57" si="0">$P$4-$P$5</f>
        <v>30</v>
      </c>
      <c r="O11">
        <f t="shared" ref="O11:O57" si="1">(1+$P$2)^(N11/360)-1</f>
        <v>4.8675505653430484E-3</v>
      </c>
      <c r="P11" s="18">
        <f t="shared" ref="P11:Q57" si="2">K11*$O11</f>
        <v>386.97026994477233</v>
      </c>
      <c r="Q11" s="18">
        <f t="shared" si="2"/>
        <v>97.351011306860968</v>
      </c>
      <c r="R11" s="19">
        <f t="shared" ref="R11:R57" si="3">+P11/Q11</f>
        <v>3.9749999999999996</v>
      </c>
    </row>
    <row r="12" spans="1:18" ht="15" customHeight="1" x14ac:dyDescent="0.25">
      <c r="B12" s="22" t="s">
        <v>29</v>
      </c>
      <c r="C12" s="22"/>
      <c r="D12" s="8" t="s">
        <v>26</v>
      </c>
      <c r="E12" s="23" t="s">
        <v>30</v>
      </c>
      <c r="F12" s="23"/>
      <c r="G12" s="8" t="s">
        <v>32</v>
      </c>
      <c r="H12" s="9">
        <v>43853</v>
      </c>
      <c r="I12" s="9">
        <v>43853</v>
      </c>
      <c r="J12" s="8" t="s">
        <v>28</v>
      </c>
      <c r="K12" s="10">
        <v>119250</v>
      </c>
      <c r="L12" s="10">
        <v>30000</v>
      </c>
      <c r="N12">
        <f t="shared" si="0"/>
        <v>30</v>
      </c>
      <c r="O12">
        <f t="shared" si="1"/>
        <v>4.8675505653430484E-3</v>
      </c>
      <c r="P12" s="18">
        <f t="shared" si="2"/>
        <v>580.45540491715849</v>
      </c>
      <c r="Q12" s="18">
        <f t="shared" si="2"/>
        <v>146.02651696029145</v>
      </c>
      <c r="R12" s="19">
        <f t="shared" si="3"/>
        <v>3.9750000000000001</v>
      </c>
    </row>
    <row r="13" spans="1:18" ht="15" customHeight="1" x14ac:dyDescent="0.25">
      <c r="B13" s="22" t="s">
        <v>33</v>
      </c>
      <c r="C13" s="22"/>
      <c r="D13" s="8" t="s">
        <v>26</v>
      </c>
      <c r="E13" s="23" t="s">
        <v>30</v>
      </c>
      <c r="F13" s="23"/>
      <c r="G13" s="8" t="s">
        <v>34</v>
      </c>
      <c r="H13" s="9">
        <v>44015</v>
      </c>
      <c r="I13" s="9">
        <v>44015</v>
      </c>
      <c r="J13" s="8" t="s">
        <v>28</v>
      </c>
      <c r="K13" s="10">
        <v>198750</v>
      </c>
      <c r="L13" s="10">
        <v>50000</v>
      </c>
      <c r="N13">
        <f t="shared" si="0"/>
        <v>30</v>
      </c>
      <c r="O13">
        <f t="shared" si="1"/>
        <v>4.8675505653430484E-3</v>
      </c>
      <c r="P13" s="18">
        <f t="shared" si="2"/>
        <v>967.42567486193093</v>
      </c>
      <c r="Q13" s="18">
        <f t="shared" si="2"/>
        <v>243.37752826715243</v>
      </c>
      <c r="R13" s="19">
        <f t="shared" si="3"/>
        <v>3.9750000000000001</v>
      </c>
    </row>
    <row r="14" spans="1:18" ht="15" customHeight="1" x14ac:dyDescent="0.25">
      <c r="B14" s="22" t="s">
        <v>29</v>
      </c>
      <c r="C14" s="22"/>
      <c r="D14" s="8" t="s">
        <v>35</v>
      </c>
      <c r="E14" s="23" t="s">
        <v>30</v>
      </c>
      <c r="F14" s="23"/>
      <c r="G14" s="8" t="s">
        <v>36</v>
      </c>
      <c r="H14" s="9">
        <v>43889</v>
      </c>
      <c r="I14" s="9">
        <v>43889</v>
      </c>
      <c r="J14" s="8" t="s">
        <v>28</v>
      </c>
      <c r="K14" s="10">
        <v>178875</v>
      </c>
      <c r="L14" s="10">
        <v>45000</v>
      </c>
      <c r="N14">
        <f t="shared" si="0"/>
        <v>30</v>
      </c>
      <c r="O14">
        <f t="shared" si="1"/>
        <v>4.8675505653430484E-3</v>
      </c>
      <c r="P14" s="18">
        <f t="shared" si="2"/>
        <v>870.68310737573779</v>
      </c>
      <c r="Q14" s="18">
        <f t="shared" si="2"/>
        <v>219.03977544043718</v>
      </c>
      <c r="R14" s="19">
        <f t="shared" si="3"/>
        <v>3.9750000000000001</v>
      </c>
    </row>
    <row r="15" spans="1:18" ht="15" customHeight="1" x14ac:dyDescent="0.25">
      <c r="B15" s="22" t="s">
        <v>37</v>
      </c>
      <c r="C15" s="22"/>
      <c r="D15" s="8" t="s">
        <v>38</v>
      </c>
      <c r="E15" s="23"/>
      <c r="F15" s="23"/>
      <c r="G15" s="8" t="s">
        <v>39</v>
      </c>
      <c r="H15" s="9">
        <v>43950</v>
      </c>
      <c r="I15" s="9">
        <v>43950</v>
      </c>
      <c r="J15" s="8" t="s">
        <v>28</v>
      </c>
      <c r="K15" s="10">
        <v>71550</v>
      </c>
      <c r="L15" s="10">
        <v>18000</v>
      </c>
      <c r="N15">
        <f t="shared" si="0"/>
        <v>30</v>
      </c>
      <c r="O15">
        <f t="shared" si="1"/>
        <v>4.8675505653430484E-3</v>
      </c>
      <c r="P15" s="18">
        <f t="shared" si="2"/>
        <v>348.27324295029513</v>
      </c>
      <c r="Q15" s="18">
        <f t="shared" si="2"/>
        <v>87.615910176174879</v>
      </c>
      <c r="R15" s="19">
        <f t="shared" si="3"/>
        <v>3.9749999999999996</v>
      </c>
    </row>
    <row r="16" spans="1:18" ht="15" customHeight="1" x14ac:dyDescent="0.25">
      <c r="B16" s="22" t="s">
        <v>29</v>
      </c>
      <c r="C16" s="22"/>
      <c r="D16" s="8" t="s">
        <v>38</v>
      </c>
      <c r="E16" s="23" t="s">
        <v>30</v>
      </c>
      <c r="F16" s="23"/>
      <c r="G16" s="8" t="s">
        <v>31</v>
      </c>
      <c r="H16" s="9">
        <v>43914</v>
      </c>
      <c r="I16" s="9">
        <v>43937</v>
      </c>
      <c r="J16" s="8" t="s">
        <v>28</v>
      </c>
      <c r="K16" s="10">
        <v>73537.5</v>
      </c>
      <c r="L16" s="10">
        <v>18500</v>
      </c>
      <c r="N16">
        <f t="shared" si="0"/>
        <v>30</v>
      </c>
      <c r="O16">
        <f t="shared" si="1"/>
        <v>4.8675505653430484E-3</v>
      </c>
      <c r="P16" s="18">
        <f t="shared" si="2"/>
        <v>357.94749969891444</v>
      </c>
      <c r="Q16" s="18">
        <f t="shared" si="2"/>
        <v>90.049685458846398</v>
      </c>
      <c r="R16" s="19">
        <f t="shared" si="3"/>
        <v>3.9750000000000001</v>
      </c>
    </row>
    <row r="17" spans="2:18" ht="15" customHeight="1" x14ac:dyDescent="0.25">
      <c r="B17" s="22" t="s">
        <v>40</v>
      </c>
      <c r="C17" s="22"/>
      <c r="D17" s="8" t="s">
        <v>38</v>
      </c>
      <c r="E17" s="23" t="s">
        <v>30</v>
      </c>
      <c r="F17" s="23"/>
      <c r="G17" s="8" t="s">
        <v>41</v>
      </c>
      <c r="H17" s="9">
        <v>43657</v>
      </c>
      <c r="I17" s="9">
        <v>43657</v>
      </c>
      <c r="J17" s="8" t="s">
        <v>28</v>
      </c>
      <c r="K17" s="10">
        <v>1407.15</v>
      </c>
      <c r="L17" s="10">
        <v>354</v>
      </c>
      <c r="N17">
        <f t="shared" si="0"/>
        <v>30</v>
      </c>
      <c r="O17">
        <f t="shared" si="1"/>
        <v>4.8675505653430484E-3</v>
      </c>
      <c r="P17" s="18">
        <f t="shared" si="2"/>
        <v>6.8493737780224713</v>
      </c>
      <c r="Q17" s="18">
        <f t="shared" si="2"/>
        <v>1.7231129001314391</v>
      </c>
      <c r="R17" s="19">
        <f t="shared" si="3"/>
        <v>3.9750000000000005</v>
      </c>
    </row>
    <row r="18" spans="2:18" ht="15" customHeight="1" x14ac:dyDescent="0.25">
      <c r="B18" s="22" t="s">
        <v>42</v>
      </c>
      <c r="C18" s="22"/>
      <c r="D18" s="8" t="s">
        <v>38</v>
      </c>
      <c r="E18" s="23" t="s">
        <v>30</v>
      </c>
      <c r="F18" s="23"/>
      <c r="G18" s="8" t="s">
        <v>43</v>
      </c>
      <c r="H18" s="9">
        <v>43721</v>
      </c>
      <c r="I18" s="9">
        <v>43721</v>
      </c>
      <c r="J18" s="8" t="s">
        <v>28</v>
      </c>
      <c r="K18" s="10">
        <v>130161.38</v>
      </c>
      <c r="L18" s="10">
        <v>32745</v>
      </c>
      <c r="N18">
        <f t="shared" si="0"/>
        <v>30</v>
      </c>
      <c r="O18">
        <f t="shared" si="1"/>
        <v>4.8675505653430484E-3</v>
      </c>
      <c r="P18" s="18">
        <f t="shared" si="2"/>
        <v>633.5670988048314</v>
      </c>
      <c r="Q18" s="18">
        <f t="shared" si="2"/>
        <v>159.38794326215813</v>
      </c>
      <c r="R18" s="19">
        <f>+P18/Q18</f>
        <v>3.9750001526950678</v>
      </c>
    </row>
    <row r="19" spans="2:18" ht="15" customHeight="1" x14ac:dyDescent="0.25">
      <c r="B19" s="22" t="s">
        <v>44</v>
      </c>
      <c r="C19" s="22"/>
      <c r="D19" s="8" t="s">
        <v>38</v>
      </c>
      <c r="E19" s="23" t="s">
        <v>30</v>
      </c>
      <c r="F19" s="23"/>
      <c r="G19" s="8" t="s">
        <v>45</v>
      </c>
      <c r="H19" s="9">
        <v>43727</v>
      </c>
      <c r="I19" s="9">
        <v>43727</v>
      </c>
      <c r="J19" s="8" t="s">
        <v>28</v>
      </c>
      <c r="K19" s="10">
        <v>155369.95000000001</v>
      </c>
      <c r="L19" s="10">
        <v>39086.78</v>
      </c>
      <c r="N19">
        <f t="shared" si="0"/>
        <v>30</v>
      </c>
      <c r="O19">
        <f t="shared" si="1"/>
        <v>4.8675505653430484E-3</v>
      </c>
      <c r="P19" s="18">
        <f t="shared" si="2"/>
        <v>756.27108795982122</v>
      </c>
      <c r="Q19" s="18">
        <f t="shared" si="2"/>
        <v>190.25687808643934</v>
      </c>
      <c r="R19" s="19">
        <f t="shared" si="3"/>
        <v>3.9749999872079518</v>
      </c>
    </row>
    <row r="20" spans="2:18" ht="15" customHeight="1" x14ac:dyDescent="0.25">
      <c r="B20" s="22" t="s">
        <v>29</v>
      </c>
      <c r="C20" s="22"/>
      <c r="D20" s="8" t="s">
        <v>38</v>
      </c>
      <c r="E20" s="23" t="s">
        <v>30</v>
      </c>
      <c r="F20" s="23"/>
      <c r="G20" s="8" t="s">
        <v>46</v>
      </c>
      <c r="H20" s="9">
        <v>43789</v>
      </c>
      <c r="I20" s="9">
        <v>43789</v>
      </c>
      <c r="J20" s="8" t="s">
        <v>28</v>
      </c>
      <c r="K20" s="10">
        <v>180093.26</v>
      </c>
      <c r="L20" s="10">
        <v>45306.48</v>
      </c>
      <c r="N20">
        <f t="shared" si="0"/>
        <v>30</v>
      </c>
      <c r="O20">
        <f t="shared" si="1"/>
        <v>4.8675505653430484E-3</v>
      </c>
      <c r="P20" s="18">
        <f t="shared" si="2"/>
        <v>876.61304952747264</v>
      </c>
      <c r="Q20" s="18">
        <f t="shared" si="2"/>
        <v>220.53158233770353</v>
      </c>
      <c r="R20" s="19">
        <f t="shared" si="3"/>
        <v>3.9750000441437958</v>
      </c>
    </row>
    <row r="21" spans="2:18" ht="15" customHeight="1" x14ac:dyDescent="0.25">
      <c r="B21" s="22" t="s">
        <v>29</v>
      </c>
      <c r="C21" s="22"/>
      <c r="D21" s="8" t="s">
        <v>38</v>
      </c>
      <c r="E21" s="23" t="s">
        <v>30</v>
      </c>
      <c r="F21" s="23"/>
      <c r="G21" s="8" t="s">
        <v>47</v>
      </c>
      <c r="H21" s="9">
        <v>43789</v>
      </c>
      <c r="I21" s="9">
        <v>43789</v>
      </c>
      <c r="J21" s="8" t="s">
        <v>28</v>
      </c>
      <c r="K21" s="10">
        <v>99375</v>
      </c>
      <c r="L21" s="10">
        <v>25000</v>
      </c>
      <c r="N21">
        <f t="shared" si="0"/>
        <v>30</v>
      </c>
      <c r="O21">
        <f t="shared" si="1"/>
        <v>4.8675505653430484E-3</v>
      </c>
      <c r="P21" s="18">
        <f t="shared" si="2"/>
        <v>483.71283743096546</v>
      </c>
      <c r="Q21" s="18">
        <f t="shared" si="2"/>
        <v>121.68876413357621</v>
      </c>
      <c r="R21" s="19">
        <f t="shared" si="3"/>
        <v>3.9750000000000001</v>
      </c>
    </row>
    <row r="22" spans="2:18" ht="15" customHeight="1" x14ac:dyDescent="0.25">
      <c r="B22" s="22" t="s">
        <v>29</v>
      </c>
      <c r="C22" s="22"/>
      <c r="D22" s="8" t="s">
        <v>38</v>
      </c>
      <c r="E22" s="23" t="s">
        <v>30</v>
      </c>
      <c r="F22" s="23"/>
      <c r="G22" s="8" t="s">
        <v>48</v>
      </c>
      <c r="H22" s="9">
        <v>43791</v>
      </c>
      <c r="I22" s="9">
        <v>43791</v>
      </c>
      <c r="J22" s="8" t="s">
        <v>28</v>
      </c>
      <c r="K22" s="10">
        <v>198750</v>
      </c>
      <c r="L22" s="10">
        <v>50000</v>
      </c>
      <c r="N22">
        <f t="shared" si="0"/>
        <v>30</v>
      </c>
      <c r="O22">
        <f t="shared" si="1"/>
        <v>4.8675505653430484E-3</v>
      </c>
      <c r="P22" s="18">
        <f t="shared" si="2"/>
        <v>967.42567486193093</v>
      </c>
      <c r="Q22" s="18">
        <f t="shared" si="2"/>
        <v>243.37752826715243</v>
      </c>
      <c r="R22" s="19">
        <f t="shared" si="3"/>
        <v>3.9750000000000001</v>
      </c>
    </row>
    <row r="23" spans="2:18" ht="15" customHeight="1" x14ac:dyDescent="0.25">
      <c r="B23" s="22" t="s">
        <v>29</v>
      </c>
      <c r="C23" s="22"/>
      <c r="D23" s="8" t="s">
        <v>38</v>
      </c>
      <c r="E23" s="23" t="s">
        <v>30</v>
      </c>
      <c r="F23" s="23"/>
      <c r="G23" s="8" t="s">
        <v>49</v>
      </c>
      <c r="H23" s="9">
        <v>43802</v>
      </c>
      <c r="I23" s="9">
        <v>43802</v>
      </c>
      <c r="J23" s="8" t="s">
        <v>28</v>
      </c>
      <c r="K23" s="10">
        <v>119250</v>
      </c>
      <c r="L23" s="10">
        <v>30000</v>
      </c>
      <c r="N23">
        <f t="shared" si="0"/>
        <v>30</v>
      </c>
      <c r="O23">
        <f t="shared" si="1"/>
        <v>4.8675505653430484E-3</v>
      </c>
      <c r="P23" s="18">
        <f t="shared" si="2"/>
        <v>580.45540491715849</v>
      </c>
      <c r="Q23" s="18">
        <f t="shared" si="2"/>
        <v>146.02651696029145</v>
      </c>
      <c r="R23" s="19">
        <f t="shared" si="3"/>
        <v>3.9750000000000001</v>
      </c>
    </row>
    <row r="24" spans="2:18" ht="15" customHeight="1" x14ac:dyDescent="0.25">
      <c r="B24" s="22" t="s">
        <v>29</v>
      </c>
      <c r="C24" s="22"/>
      <c r="D24" s="8" t="s">
        <v>38</v>
      </c>
      <c r="E24" s="23" t="s">
        <v>30</v>
      </c>
      <c r="F24" s="23"/>
      <c r="G24" s="8" t="s">
        <v>50</v>
      </c>
      <c r="H24" s="9">
        <v>43811</v>
      </c>
      <c r="I24" s="9">
        <v>43811</v>
      </c>
      <c r="J24" s="8" t="s">
        <v>28</v>
      </c>
      <c r="K24" s="10">
        <v>198750</v>
      </c>
      <c r="L24" s="10">
        <v>50000</v>
      </c>
      <c r="N24">
        <f t="shared" si="0"/>
        <v>30</v>
      </c>
      <c r="O24">
        <f t="shared" si="1"/>
        <v>4.8675505653430484E-3</v>
      </c>
      <c r="P24" s="18">
        <f t="shared" si="2"/>
        <v>967.42567486193093</v>
      </c>
      <c r="Q24" s="18">
        <f t="shared" si="2"/>
        <v>243.37752826715243</v>
      </c>
      <c r="R24" s="19">
        <f t="shared" si="3"/>
        <v>3.9750000000000001</v>
      </c>
    </row>
    <row r="25" spans="2:18" ht="15" customHeight="1" x14ac:dyDescent="0.25">
      <c r="B25" s="22" t="s">
        <v>29</v>
      </c>
      <c r="C25" s="22"/>
      <c r="D25" s="8" t="s">
        <v>38</v>
      </c>
      <c r="E25" s="23" t="s">
        <v>30</v>
      </c>
      <c r="F25" s="23"/>
      <c r="G25" s="8" t="s">
        <v>51</v>
      </c>
      <c r="H25" s="9">
        <v>43818</v>
      </c>
      <c r="I25" s="9">
        <v>43818</v>
      </c>
      <c r="J25" s="8" t="s">
        <v>28</v>
      </c>
      <c r="K25" s="10">
        <v>306075</v>
      </c>
      <c r="L25" s="10">
        <v>77000</v>
      </c>
      <c r="N25">
        <f t="shared" si="0"/>
        <v>30</v>
      </c>
      <c r="O25">
        <f t="shared" si="1"/>
        <v>4.8675505653430484E-3</v>
      </c>
      <c r="P25" s="18">
        <f t="shared" si="2"/>
        <v>1489.8355392873736</v>
      </c>
      <c r="Q25" s="18">
        <f t="shared" si="2"/>
        <v>374.8013935314147</v>
      </c>
      <c r="R25" s="19">
        <f t="shared" si="3"/>
        <v>3.9750000000000005</v>
      </c>
    </row>
    <row r="26" spans="2:18" ht="15" customHeight="1" x14ac:dyDescent="0.25">
      <c r="B26" s="22" t="s">
        <v>29</v>
      </c>
      <c r="C26" s="22"/>
      <c r="D26" s="8" t="s">
        <v>38</v>
      </c>
      <c r="E26" s="23" t="s">
        <v>30</v>
      </c>
      <c r="F26" s="23"/>
      <c r="G26" s="8" t="s">
        <v>52</v>
      </c>
      <c r="H26" s="9">
        <v>43826</v>
      </c>
      <c r="I26" s="9">
        <v>43826</v>
      </c>
      <c r="J26" s="8" t="s">
        <v>28</v>
      </c>
      <c r="K26" s="10">
        <v>159000</v>
      </c>
      <c r="L26" s="10">
        <v>40000</v>
      </c>
      <c r="N26">
        <f t="shared" si="0"/>
        <v>30</v>
      </c>
      <c r="O26">
        <f t="shared" si="1"/>
        <v>4.8675505653430484E-3</v>
      </c>
      <c r="P26" s="18">
        <f t="shared" si="2"/>
        <v>773.94053988954465</v>
      </c>
      <c r="Q26" s="18">
        <f t="shared" si="2"/>
        <v>194.70202261372194</v>
      </c>
      <c r="R26" s="19">
        <f t="shared" si="3"/>
        <v>3.9749999999999996</v>
      </c>
    </row>
    <row r="27" spans="2:18" ht="15" customHeight="1" x14ac:dyDescent="0.25">
      <c r="B27" s="22" t="s">
        <v>29</v>
      </c>
      <c r="C27" s="22"/>
      <c r="D27" s="8" t="s">
        <v>38</v>
      </c>
      <c r="E27" s="23" t="s">
        <v>30</v>
      </c>
      <c r="F27" s="23"/>
      <c r="G27" s="8" t="s">
        <v>53</v>
      </c>
      <c r="H27" s="9">
        <v>43832</v>
      </c>
      <c r="I27" s="9">
        <v>43832</v>
      </c>
      <c r="J27" s="8" t="s">
        <v>28</v>
      </c>
      <c r="K27" s="10">
        <v>238500</v>
      </c>
      <c r="L27" s="10">
        <v>60000</v>
      </c>
      <c r="N27">
        <f t="shared" si="0"/>
        <v>30</v>
      </c>
      <c r="O27">
        <f t="shared" si="1"/>
        <v>4.8675505653430484E-3</v>
      </c>
      <c r="P27" s="18">
        <f t="shared" si="2"/>
        <v>1160.910809834317</v>
      </c>
      <c r="Q27" s="18">
        <f t="shared" si="2"/>
        <v>292.05303392058289</v>
      </c>
      <c r="R27" s="19">
        <f t="shared" si="3"/>
        <v>3.9750000000000001</v>
      </c>
    </row>
    <row r="28" spans="2:18" ht="15" customHeight="1" x14ac:dyDescent="0.25">
      <c r="B28" s="22" t="s">
        <v>29</v>
      </c>
      <c r="C28" s="22"/>
      <c r="D28" s="8" t="s">
        <v>38</v>
      </c>
      <c r="E28" s="23" t="s">
        <v>30</v>
      </c>
      <c r="F28" s="23"/>
      <c r="G28" s="8" t="s">
        <v>54</v>
      </c>
      <c r="H28" s="9">
        <v>43840</v>
      </c>
      <c r="I28" s="9">
        <v>43840</v>
      </c>
      <c r="J28" s="8" t="s">
        <v>28</v>
      </c>
      <c r="K28" s="10">
        <v>159000</v>
      </c>
      <c r="L28" s="10">
        <v>40000</v>
      </c>
      <c r="N28">
        <f t="shared" si="0"/>
        <v>30</v>
      </c>
      <c r="O28">
        <f t="shared" si="1"/>
        <v>4.8675505653430484E-3</v>
      </c>
      <c r="P28" s="18">
        <f t="shared" si="2"/>
        <v>773.94053988954465</v>
      </c>
      <c r="Q28" s="18">
        <f t="shared" si="2"/>
        <v>194.70202261372194</v>
      </c>
      <c r="R28" s="19">
        <f t="shared" si="3"/>
        <v>3.9749999999999996</v>
      </c>
    </row>
    <row r="29" spans="2:18" ht="15" customHeight="1" x14ac:dyDescent="0.25">
      <c r="B29" s="22" t="s">
        <v>29</v>
      </c>
      <c r="C29" s="22"/>
      <c r="D29" s="8" t="s">
        <v>38</v>
      </c>
      <c r="E29" s="23" t="s">
        <v>30</v>
      </c>
      <c r="F29" s="23"/>
      <c r="G29" s="8" t="s">
        <v>55</v>
      </c>
      <c r="H29" s="9">
        <v>43847</v>
      </c>
      <c r="I29" s="9">
        <v>43847</v>
      </c>
      <c r="J29" s="8" t="s">
        <v>28</v>
      </c>
      <c r="K29" s="10">
        <v>119250</v>
      </c>
      <c r="L29" s="10">
        <v>30000</v>
      </c>
      <c r="N29">
        <f t="shared" si="0"/>
        <v>30</v>
      </c>
      <c r="O29">
        <f t="shared" si="1"/>
        <v>4.8675505653430484E-3</v>
      </c>
      <c r="P29" s="18">
        <f t="shared" si="2"/>
        <v>580.45540491715849</v>
      </c>
      <c r="Q29" s="18">
        <f t="shared" si="2"/>
        <v>146.02651696029145</v>
      </c>
      <c r="R29" s="19">
        <f t="shared" si="3"/>
        <v>3.9750000000000001</v>
      </c>
    </row>
    <row r="30" spans="2:18" ht="15" customHeight="1" x14ac:dyDescent="0.25">
      <c r="B30" s="22" t="s">
        <v>29</v>
      </c>
      <c r="C30" s="22"/>
      <c r="D30" s="8" t="s">
        <v>38</v>
      </c>
      <c r="E30" s="23" t="s">
        <v>30</v>
      </c>
      <c r="F30" s="23"/>
      <c r="G30" s="8" t="s">
        <v>56</v>
      </c>
      <c r="H30" s="9">
        <v>43857</v>
      </c>
      <c r="I30" s="9">
        <v>43857</v>
      </c>
      <c r="J30" s="8" t="s">
        <v>28</v>
      </c>
      <c r="K30" s="10">
        <v>139125</v>
      </c>
      <c r="L30" s="10">
        <v>35000</v>
      </c>
      <c r="N30">
        <f t="shared" si="0"/>
        <v>30</v>
      </c>
      <c r="O30">
        <f t="shared" si="1"/>
        <v>4.8675505653430484E-3</v>
      </c>
      <c r="P30" s="18">
        <f t="shared" si="2"/>
        <v>677.19797240335163</v>
      </c>
      <c r="Q30" s="18">
        <f t="shared" si="2"/>
        <v>170.36426978700669</v>
      </c>
      <c r="R30" s="19">
        <f t="shared" si="3"/>
        <v>3.9750000000000001</v>
      </c>
    </row>
    <row r="31" spans="2:18" ht="15" customHeight="1" x14ac:dyDescent="0.25">
      <c r="B31" s="22" t="s">
        <v>29</v>
      </c>
      <c r="C31" s="22"/>
      <c r="D31" s="8" t="s">
        <v>38</v>
      </c>
      <c r="E31" s="23" t="s">
        <v>30</v>
      </c>
      <c r="F31" s="23"/>
      <c r="G31" s="8" t="s">
        <v>57</v>
      </c>
      <c r="H31" s="9">
        <v>43860</v>
      </c>
      <c r="I31" s="9">
        <v>43860</v>
      </c>
      <c r="J31" s="8" t="s">
        <v>28</v>
      </c>
      <c r="K31" s="10">
        <v>119250</v>
      </c>
      <c r="L31" s="10">
        <v>30000</v>
      </c>
      <c r="N31">
        <f t="shared" si="0"/>
        <v>30</v>
      </c>
      <c r="O31">
        <f t="shared" si="1"/>
        <v>4.8675505653430484E-3</v>
      </c>
      <c r="P31" s="18">
        <f t="shared" si="2"/>
        <v>580.45540491715849</v>
      </c>
      <c r="Q31" s="18">
        <f t="shared" si="2"/>
        <v>146.02651696029145</v>
      </c>
      <c r="R31" s="19">
        <f t="shared" si="3"/>
        <v>3.9750000000000001</v>
      </c>
    </row>
    <row r="32" spans="2:18" ht="15" customHeight="1" x14ac:dyDescent="0.25">
      <c r="B32" s="22" t="s">
        <v>29</v>
      </c>
      <c r="C32" s="22"/>
      <c r="D32" s="8" t="s">
        <v>38</v>
      </c>
      <c r="E32" s="23" t="s">
        <v>30</v>
      </c>
      <c r="F32" s="23"/>
      <c r="G32" s="8" t="s">
        <v>58</v>
      </c>
      <c r="H32" s="9">
        <v>43871</v>
      </c>
      <c r="I32" s="9">
        <v>43871</v>
      </c>
      <c r="J32" s="8" t="s">
        <v>28</v>
      </c>
      <c r="K32" s="10">
        <v>79500</v>
      </c>
      <c r="L32" s="10">
        <v>20000</v>
      </c>
      <c r="N32">
        <f t="shared" si="0"/>
        <v>30</v>
      </c>
      <c r="O32">
        <f t="shared" si="1"/>
        <v>4.8675505653430484E-3</v>
      </c>
      <c r="P32" s="18">
        <f t="shared" si="2"/>
        <v>386.97026994477233</v>
      </c>
      <c r="Q32" s="18">
        <f t="shared" si="2"/>
        <v>97.351011306860968</v>
      </c>
      <c r="R32" s="19">
        <f t="shared" si="3"/>
        <v>3.9749999999999996</v>
      </c>
    </row>
    <row r="33" spans="2:18" ht="15" customHeight="1" x14ac:dyDescent="0.25">
      <c r="B33" s="22" t="s">
        <v>29</v>
      </c>
      <c r="C33" s="22"/>
      <c r="D33" s="8" t="s">
        <v>38</v>
      </c>
      <c r="E33" s="23" t="s">
        <v>30</v>
      </c>
      <c r="F33" s="23"/>
      <c r="G33" s="8" t="s">
        <v>59</v>
      </c>
      <c r="H33" s="9">
        <v>43875</v>
      </c>
      <c r="I33" s="9">
        <v>43875</v>
      </c>
      <c r="J33" s="8" t="s">
        <v>28</v>
      </c>
      <c r="K33" s="10">
        <v>119250</v>
      </c>
      <c r="L33" s="10">
        <v>30000</v>
      </c>
      <c r="N33">
        <f t="shared" si="0"/>
        <v>30</v>
      </c>
      <c r="O33">
        <f t="shared" si="1"/>
        <v>4.8675505653430484E-3</v>
      </c>
      <c r="P33" s="18">
        <f t="shared" si="2"/>
        <v>580.45540491715849</v>
      </c>
      <c r="Q33" s="18">
        <f t="shared" si="2"/>
        <v>146.02651696029145</v>
      </c>
      <c r="R33" s="19">
        <f t="shared" si="3"/>
        <v>3.9750000000000001</v>
      </c>
    </row>
    <row r="34" spans="2:18" ht="15" customHeight="1" x14ac:dyDescent="0.25">
      <c r="B34" s="22" t="s">
        <v>29</v>
      </c>
      <c r="C34" s="22"/>
      <c r="D34" s="8" t="s">
        <v>38</v>
      </c>
      <c r="E34" s="23" t="s">
        <v>30</v>
      </c>
      <c r="F34" s="23"/>
      <c r="G34" s="8" t="s">
        <v>60</v>
      </c>
      <c r="H34" s="9">
        <v>43881</v>
      </c>
      <c r="I34" s="9">
        <v>43881</v>
      </c>
      <c r="J34" s="8" t="s">
        <v>28</v>
      </c>
      <c r="K34" s="10">
        <v>182850</v>
      </c>
      <c r="L34" s="10">
        <v>46000</v>
      </c>
      <c r="N34">
        <f t="shared" si="0"/>
        <v>30</v>
      </c>
      <c r="O34">
        <f t="shared" si="1"/>
        <v>4.8675505653430484E-3</v>
      </c>
      <c r="P34" s="18">
        <f t="shared" si="2"/>
        <v>890.03162087297642</v>
      </c>
      <c r="Q34" s="18">
        <f t="shared" si="2"/>
        <v>223.90732600578022</v>
      </c>
      <c r="R34" s="19">
        <f t="shared" si="3"/>
        <v>3.9750000000000001</v>
      </c>
    </row>
    <row r="35" spans="2:18" ht="15" customHeight="1" x14ac:dyDescent="0.25">
      <c r="B35" s="22" t="s">
        <v>29</v>
      </c>
      <c r="C35" s="22"/>
      <c r="D35" s="8" t="s">
        <v>38</v>
      </c>
      <c r="E35" s="23" t="s">
        <v>30</v>
      </c>
      <c r="F35" s="23"/>
      <c r="G35" s="8" t="s">
        <v>61</v>
      </c>
      <c r="H35" s="9">
        <v>43903</v>
      </c>
      <c r="I35" s="9">
        <v>43903</v>
      </c>
      <c r="J35" s="8" t="s">
        <v>28</v>
      </c>
      <c r="K35" s="10">
        <v>47700</v>
      </c>
      <c r="L35" s="10">
        <v>12000</v>
      </c>
      <c r="N35">
        <f t="shared" si="0"/>
        <v>30</v>
      </c>
      <c r="O35">
        <f t="shared" si="1"/>
        <v>4.8675505653430484E-3</v>
      </c>
      <c r="P35" s="18">
        <f t="shared" si="2"/>
        <v>232.18216196686342</v>
      </c>
      <c r="Q35" s="18">
        <f t="shared" si="2"/>
        <v>58.410606784116581</v>
      </c>
      <c r="R35" s="19">
        <f t="shared" si="3"/>
        <v>3.9750000000000001</v>
      </c>
    </row>
    <row r="36" spans="2:18" ht="15" customHeight="1" x14ac:dyDescent="0.25">
      <c r="B36" s="22" t="s">
        <v>62</v>
      </c>
      <c r="C36" s="22"/>
      <c r="D36" s="8" t="s">
        <v>38</v>
      </c>
      <c r="E36" s="23" t="s">
        <v>30</v>
      </c>
      <c r="F36" s="23"/>
      <c r="G36" s="8" t="s">
        <v>63</v>
      </c>
      <c r="H36" s="9">
        <v>43910</v>
      </c>
      <c r="I36" s="9">
        <v>44002</v>
      </c>
      <c r="J36" s="8" t="s">
        <v>28</v>
      </c>
      <c r="K36" s="10">
        <v>18285</v>
      </c>
      <c r="L36" s="10">
        <v>4600</v>
      </c>
      <c r="N36">
        <f t="shared" si="0"/>
        <v>30</v>
      </c>
      <c r="O36">
        <f t="shared" si="1"/>
        <v>4.8675505653430484E-3</v>
      </c>
      <c r="P36" s="18">
        <f t="shared" si="2"/>
        <v>89.003162087297639</v>
      </c>
      <c r="Q36" s="18">
        <f t="shared" si="2"/>
        <v>22.390732600578023</v>
      </c>
      <c r="R36" s="19">
        <f t="shared" si="3"/>
        <v>3.9750000000000001</v>
      </c>
    </row>
    <row r="37" spans="2:18" ht="15" customHeight="1" x14ac:dyDescent="0.25">
      <c r="B37" s="22" t="s">
        <v>64</v>
      </c>
      <c r="C37" s="22"/>
      <c r="D37" s="8" t="s">
        <v>38</v>
      </c>
      <c r="E37" s="23" t="s">
        <v>30</v>
      </c>
      <c r="F37" s="23"/>
      <c r="G37" s="8" t="s">
        <v>65</v>
      </c>
      <c r="H37" s="9">
        <v>43999</v>
      </c>
      <c r="I37" s="9">
        <v>43999</v>
      </c>
      <c r="J37" s="8" t="s">
        <v>28</v>
      </c>
      <c r="K37" s="10">
        <v>27825</v>
      </c>
      <c r="L37" s="10">
        <v>7000</v>
      </c>
      <c r="N37">
        <f t="shared" si="0"/>
        <v>30</v>
      </c>
      <c r="O37">
        <f t="shared" si="1"/>
        <v>4.8675505653430484E-3</v>
      </c>
      <c r="P37" s="18">
        <f t="shared" si="2"/>
        <v>135.43959448067031</v>
      </c>
      <c r="Q37" s="18">
        <f t="shared" si="2"/>
        <v>34.072853957401335</v>
      </c>
      <c r="R37" s="19">
        <f t="shared" si="3"/>
        <v>3.9750000000000001</v>
      </c>
    </row>
    <row r="38" spans="2:18" ht="15" customHeight="1" x14ac:dyDescent="0.25">
      <c r="B38" s="22" t="s">
        <v>29</v>
      </c>
      <c r="C38" s="22"/>
      <c r="D38" s="8" t="s">
        <v>38</v>
      </c>
      <c r="E38" s="23" t="s">
        <v>30</v>
      </c>
      <c r="F38" s="23"/>
      <c r="G38" s="8" t="s">
        <v>66</v>
      </c>
      <c r="H38" s="9">
        <v>43922</v>
      </c>
      <c r="I38" s="9">
        <v>43922</v>
      </c>
      <c r="J38" s="8" t="s">
        <v>28</v>
      </c>
      <c r="K38" s="10">
        <v>9937.5</v>
      </c>
      <c r="L38" s="10">
        <v>2500</v>
      </c>
      <c r="N38">
        <f t="shared" si="0"/>
        <v>30</v>
      </c>
      <c r="O38">
        <f t="shared" si="1"/>
        <v>4.8675505653430484E-3</v>
      </c>
      <c r="P38" s="18">
        <f t="shared" si="2"/>
        <v>48.371283743096541</v>
      </c>
      <c r="Q38" s="18">
        <f t="shared" si="2"/>
        <v>12.168876413357621</v>
      </c>
      <c r="R38" s="19">
        <f t="shared" si="3"/>
        <v>3.9749999999999996</v>
      </c>
    </row>
    <row r="39" spans="2:18" ht="15" customHeight="1" x14ac:dyDescent="0.25">
      <c r="B39" s="22" t="s">
        <v>29</v>
      </c>
      <c r="C39" s="22"/>
      <c r="D39" s="8" t="s">
        <v>38</v>
      </c>
      <c r="E39" s="23" t="s">
        <v>30</v>
      </c>
      <c r="F39" s="23"/>
      <c r="G39" s="8" t="s">
        <v>67</v>
      </c>
      <c r="H39" s="9">
        <v>43924</v>
      </c>
      <c r="I39" s="9">
        <v>43924</v>
      </c>
      <c r="J39" s="8" t="s">
        <v>28</v>
      </c>
      <c r="K39" s="10">
        <v>19875</v>
      </c>
      <c r="L39" s="10">
        <v>5000</v>
      </c>
      <c r="N39">
        <f t="shared" si="0"/>
        <v>30</v>
      </c>
      <c r="O39">
        <f t="shared" si="1"/>
        <v>4.8675505653430484E-3</v>
      </c>
      <c r="P39" s="18">
        <f t="shared" si="2"/>
        <v>96.742567486193082</v>
      </c>
      <c r="Q39" s="18">
        <f t="shared" si="2"/>
        <v>24.337752826715242</v>
      </c>
      <c r="R39" s="19">
        <f t="shared" si="3"/>
        <v>3.9749999999999996</v>
      </c>
    </row>
    <row r="40" spans="2:18" ht="15" customHeight="1" x14ac:dyDescent="0.25">
      <c r="B40" s="22" t="s">
        <v>29</v>
      </c>
      <c r="C40" s="22"/>
      <c r="D40" s="8" t="s">
        <v>38</v>
      </c>
      <c r="E40" s="23" t="s">
        <v>30</v>
      </c>
      <c r="F40" s="23"/>
      <c r="G40" s="8" t="s">
        <v>68</v>
      </c>
      <c r="H40" s="9">
        <v>43944</v>
      </c>
      <c r="I40" s="9">
        <v>43944</v>
      </c>
      <c r="J40" s="8" t="s">
        <v>28</v>
      </c>
      <c r="K40" s="10">
        <v>79500</v>
      </c>
      <c r="L40" s="10">
        <v>20000</v>
      </c>
      <c r="N40">
        <f t="shared" si="0"/>
        <v>30</v>
      </c>
      <c r="O40">
        <f t="shared" si="1"/>
        <v>4.8675505653430484E-3</v>
      </c>
      <c r="P40" s="18">
        <f t="shared" si="2"/>
        <v>386.97026994477233</v>
      </c>
      <c r="Q40" s="18">
        <f t="shared" si="2"/>
        <v>97.351011306860968</v>
      </c>
      <c r="R40" s="19">
        <f t="shared" si="3"/>
        <v>3.9749999999999996</v>
      </c>
    </row>
    <row r="41" spans="2:18" ht="15" customHeight="1" x14ac:dyDescent="0.25">
      <c r="B41" s="22" t="s">
        <v>37</v>
      </c>
      <c r="C41" s="22"/>
      <c r="D41" s="8" t="s">
        <v>38</v>
      </c>
      <c r="E41" s="23" t="s">
        <v>30</v>
      </c>
      <c r="F41" s="23"/>
      <c r="G41" s="8" t="s">
        <v>69</v>
      </c>
      <c r="H41" s="9">
        <v>43965</v>
      </c>
      <c r="I41" s="9">
        <v>43965</v>
      </c>
      <c r="J41" s="8" t="s">
        <v>28</v>
      </c>
      <c r="K41" s="10">
        <v>39750</v>
      </c>
      <c r="L41" s="10">
        <v>10000</v>
      </c>
      <c r="N41">
        <f t="shared" si="0"/>
        <v>30</v>
      </c>
      <c r="O41">
        <f t="shared" si="1"/>
        <v>4.8675505653430484E-3</v>
      </c>
      <c r="P41" s="18">
        <f t="shared" si="2"/>
        <v>193.48513497238616</v>
      </c>
      <c r="Q41" s="18">
        <f t="shared" si="2"/>
        <v>48.675505653430484</v>
      </c>
      <c r="R41" s="19">
        <f t="shared" si="3"/>
        <v>3.9749999999999996</v>
      </c>
    </row>
    <row r="42" spans="2:18" ht="15" customHeight="1" x14ac:dyDescent="0.25">
      <c r="B42" s="22" t="s">
        <v>29</v>
      </c>
      <c r="C42" s="22"/>
      <c r="D42" s="8" t="s">
        <v>38</v>
      </c>
      <c r="E42" s="23" t="s">
        <v>30</v>
      </c>
      <c r="F42" s="23"/>
      <c r="G42" s="8" t="s">
        <v>70</v>
      </c>
      <c r="H42" s="9">
        <v>43986</v>
      </c>
      <c r="I42" s="9">
        <v>43986</v>
      </c>
      <c r="J42" s="8" t="s">
        <v>28</v>
      </c>
      <c r="K42" s="10">
        <v>79500</v>
      </c>
      <c r="L42" s="10">
        <v>20000</v>
      </c>
      <c r="N42">
        <f t="shared" si="0"/>
        <v>30</v>
      </c>
      <c r="O42">
        <f t="shared" si="1"/>
        <v>4.8675505653430484E-3</v>
      </c>
      <c r="P42" s="18">
        <f t="shared" si="2"/>
        <v>386.97026994477233</v>
      </c>
      <c r="Q42" s="18">
        <f t="shared" si="2"/>
        <v>97.351011306860968</v>
      </c>
      <c r="R42" s="19">
        <f t="shared" si="3"/>
        <v>3.9749999999999996</v>
      </c>
    </row>
    <row r="43" spans="2:18" ht="15" customHeight="1" x14ac:dyDescent="0.25">
      <c r="B43" s="22" t="s">
        <v>29</v>
      </c>
      <c r="C43" s="22"/>
      <c r="D43" s="8" t="s">
        <v>38</v>
      </c>
      <c r="E43" s="23" t="s">
        <v>30</v>
      </c>
      <c r="F43" s="23"/>
      <c r="G43" s="8" t="s">
        <v>71</v>
      </c>
      <c r="H43" s="9">
        <v>44007</v>
      </c>
      <c r="I43" s="9">
        <v>44007</v>
      </c>
      <c r="J43" s="8" t="s">
        <v>28</v>
      </c>
      <c r="K43" s="10">
        <v>39750</v>
      </c>
      <c r="L43" s="10">
        <v>10000</v>
      </c>
      <c r="N43">
        <f t="shared" si="0"/>
        <v>30</v>
      </c>
      <c r="O43">
        <f t="shared" si="1"/>
        <v>4.8675505653430484E-3</v>
      </c>
      <c r="P43" s="18">
        <f t="shared" si="2"/>
        <v>193.48513497238616</v>
      </c>
      <c r="Q43" s="18">
        <f t="shared" si="2"/>
        <v>48.675505653430484</v>
      </c>
      <c r="R43" s="19">
        <f t="shared" si="3"/>
        <v>3.9749999999999996</v>
      </c>
    </row>
    <row r="44" spans="2:18" ht="15" customHeight="1" x14ac:dyDescent="0.25">
      <c r="B44" s="22" t="s">
        <v>29</v>
      </c>
      <c r="C44" s="22"/>
      <c r="D44" s="8" t="s">
        <v>38</v>
      </c>
      <c r="E44" s="23" t="s">
        <v>30</v>
      </c>
      <c r="F44" s="23"/>
      <c r="G44" s="8" t="s">
        <v>72</v>
      </c>
      <c r="H44" s="9">
        <v>44012</v>
      </c>
      <c r="I44" s="9">
        <v>44012</v>
      </c>
      <c r="J44" s="8" t="s">
        <v>28</v>
      </c>
      <c r="K44" s="10">
        <v>45712.5</v>
      </c>
      <c r="L44" s="10">
        <v>11500</v>
      </c>
      <c r="N44">
        <f t="shared" si="0"/>
        <v>30</v>
      </c>
      <c r="O44">
        <f t="shared" si="1"/>
        <v>4.8675505653430484E-3</v>
      </c>
      <c r="P44" s="18">
        <f t="shared" si="2"/>
        <v>222.5079052182441</v>
      </c>
      <c r="Q44" s="18">
        <f t="shared" si="2"/>
        <v>55.976831501445055</v>
      </c>
      <c r="R44" s="19">
        <f t="shared" si="3"/>
        <v>3.9750000000000001</v>
      </c>
    </row>
    <row r="45" spans="2:18" ht="15" customHeight="1" x14ac:dyDescent="0.25">
      <c r="B45" s="22" t="s">
        <v>73</v>
      </c>
      <c r="C45" s="22"/>
      <c r="D45" s="8" t="s">
        <v>38</v>
      </c>
      <c r="E45" s="23" t="s">
        <v>74</v>
      </c>
      <c r="F45" s="23"/>
      <c r="G45" s="8" t="s">
        <v>75</v>
      </c>
      <c r="H45" s="9">
        <v>43651</v>
      </c>
      <c r="I45" s="9">
        <v>43651</v>
      </c>
      <c r="J45" s="8" t="s">
        <v>28</v>
      </c>
      <c r="K45" s="10">
        <v>14071.5</v>
      </c>
      <c r="L45" s="10">
        <v>3540</v>
      </c>
      <c r="N45">
        <f t="shared" si="0"/>
        <v>30</v>
      </c>
      <c r="O45">
        <f t="shared" si="1"/>
        <v>4.8675505653430484E-3</v>
      </c>
      <c r="P45" s="18">
        <f t="shared" si="2"/>
        <v>68.493737780224706</v>
      </c>
      <c r="Q45" s="18">
        <f t="shared" si="2"/>
        <v>17.231129001314393</v>
      </c>
      <c r="R45" s="19">
        <f t="shared" si="3"/>
        <v>3.9749999999999996</v>
      </c>
    </row>
    <row r="46" spans="2:18" ht="15" customHeight="1" x14ac:dyDescent="0.25">
      <c r="B46" s="22" t="s">
        <v>76</v>
      </c>
      <c r="C46" s="22"/>
      <c r="D46" s="8" t="s">
        <v>38</v>
      </c>
      <c r="E46" s="23" t="s">
        <v>74</v>
      </c>
      <c r="F46" s="23"/>
      <c r="G46" s="8" t="s">
        <v>77</v>
      </c>
      <c r="H46" s="9">
        <v>43651</v>
      </c>
      <c r="I46" s="9">
        <v>43651</v>
      </c>
      <c r="J46" s="8" t="s">
        <v>28</v>
      </c>
      <c r="K46" s="10">
        <v>27580.14</v>
      </c>
      <c r="L46" s="10">
        <v>6938.4</v>
      </c>
      <c r="N46">
        <f t="shared" si="0"/>
        <v>30</v>
      </c>
      <c r="O46">
        <f t="shared" si="1"/>
        <v>4.8675505653430484E-3</v>
      </c>
      <c r="P46" s="18">
        <f t="shared" si="2"/>
        <v>134.24772604924041</v>
      </c>
      <c r="Q46" s="18">
        <f t="shared" si="2"/>
        <v>33.773012842576208</v>
      </c>
      <c r="R46" s="19">
        <f t="shared" si="3"/>
        <v>3.9749999999999996</v>
      </c>
    </row>
    <row r="47" spans="2:18" ht="15" customHeight="1" x14ac:dyDescent="0.25">
      <c r="B47" s="22" t="s">
        <v>78</v>
      </c>
      <c r="C47" s="22"/>
      <c r="D47" s="8" t="s">
        <v>38</v>
      </c>
      <c r="E47" s="23" t="s">
        <v>74</v>
      </c>
      <c r="F47" s="23"/>
      <c r="G47" s="8" t="s">
        <v>35</v>
      </c>
      <c r="H47" s="9">
        <v>43682</v>
      </c>
      <c r="I47" s="9">
        <v>43682</v>
      </c>
      <c r="J47" s="8" t="s">
        <v>28</v>
      </c>
      <c r="K47" s="10">
        <v>27580.14</v>
      </c>
      <c r="L47" s="10">
        <v>6938.4</v>
      </c>
      <c r="N47">
        <f t="shared" si="0"/>
        <v>30</v>
      </c>
      <c r="O47">
        <f t="shared" si="1"/>
        <v>4.8675505653430484E-3</v>
      </c>
      <c r="P47" s="18">
        <f t="shared" si="2"/>
        <v>134.24772604924041</v>
      </c>
      <c r="Q47" s="18">
        <f t="shared" si="2"/>
        <v>33.773012842576208</v>
      </c>
      <c r="R47" s="19">
        <f t="shared" si="3"/>
        <v>3.9749999999999996</v>
      </c>
    </row>
    <row r="48" spans="2:18" ht="15" customHeight="1" x14ac:dyDescent="0.25">
      <c r="B48" s="22" t="s">
        <v>79</v>
      </c>
      <c r="C48" s="22"/>
      <c r="D48" s="8" t="s">
        <v>38</v>
      </c>
      <c r="E48" s="23" t="s">
        <v>74</v>
      </c>
      <c r="F48" s="23"/>
      <c r="G48" s="8" t="s">
        <v>80</v>
      </c>
      <c r="H48" s="9">
        <v>43706</v>
      </c>
      <c r="I48" s="9">
        <v>43706</v>
      </c>
      <c r="J48" s="8" t="s">
        <v>28</v>
      </c>
      <c r="K48" s="10">
        <v>3299.25</v>
      </c>
      <c r="L48" s="10">
        <v>830</v>
      </c>
      <c r="N48">
        <f t="shared" si="0"/>
        <v>30</v>
      </c>
      <c r="O48">
        <f t="shared" si="1"/>
        <v>4.8675505653430484E-3</v>
      </c>
      <c r="P48" s="18">
        <f t="shared" si="2"/>
        <v>16.059266202708052</v>
      </c>
      <c r="Q48" s="18">
        <f t="shared" si="2"/>
        <v>4.0400669692347302</v>
      </c>
      <c r="R48" s="19">
        <f t="shared" si="3"/>
        <v>3.9750000000000001</v>
      </c>
    </row>
    <row r="49" spans="1:18" ht="15" customHeight="1" x14ac:dyDescent="0.25">
      <c r="B49" s="22" t="s">
        <v>81</v>
      </c>
      <c r="C49" s="22"/>
      <c r="D49" s="8" t="s">
        <v>38</v>
      </c>
      <c r="E49" s="23" t="s">
        <v>82</v>
      </c>
      <c r="F49" s="23"/>
      <c r="G49" s="8" t="s">
        <v>83</v>
      </c>
      <c r="H49" s="9">
        <v>43682</v>
      </c>
      <c r="I49" s="9">
        <v>43682</v>
      </c>
      <c r="J49" s="8" t="s">
        <v>28</v>
      </c>
      <c r="K49" s="10">
        <v>13928.24</v>
      </c>
      <c r="L49" s="10">
        <v>3503.96</v>
      </c>
      <c r="N49">
        <f t="shared" si="0"/>
        <v>30</v>
      </c>
      <c r="O49">
        <f t="shared" si="1"/>
        <v>4.8675505653430484E-3</v>
      </c>
      <c r="P49" s="18">
        <f t="shared" si="2"/>
        <v>67.796412486233663</v>
      </c>
      <c r="Q49" s="18">
        <f t="shared" si="2"/>
        <v>17.055702478939427</v>
      </c>
      <c r="R49" s="19">
        <f t="shared" si="3"/>
        <v>3.9749997146086145</v>
      </c>
    </row>
    <row r="50" spans="1:18" ht="15" customHeight="1" x14ac:dyDescent="0.25">
      <c r="B50" s="22" t="s">
        <v>84</v>
      </c>
      <c r="C50" s="22"/>
      <c r="D50" s="8" t="s">
        <v>85</v>
      </c>
      <c r="E50" s="23"/>
      <c r="F50" s="23"/>
      <c r="G50" s="8" t="s">
        <v>86</v>
      </c>
      <c r="H50" s="9">
        <v>44148</v>
      </c>
      <c r="I50" s="9">
        <v>44148</v>
      </c>
      <c r="J50" s="8" t="s">
        <v>28</v>
      </c>
      <c r="K50" s="10">
        <v>35380.839999999997</v>
      </c>
      <c r="L50" s="10">
        <v>8900.84</v>
      </c>
      <c r="N50">
        <f t="shared" si="0"/>
        <v>30</v>
      </c>
      <c r="O50">
        <f t="shared" si="1"/>
        <v>4.8675505653430484E-3</v>
      </c>
      <c r="P50" s="18">
        <f t="shared" si="2"/>
        <v>172.21802774431191</v>
      </c>
      <c r="Q50" s="18">
        <f t="shared" si="2"/>
        <v>43.325288774028017</v>
      </c>
      <c r="R50" s="19">
        <f t="shared" si="3"/>
        <v>3.9750001123489462</v>
      </c>
    </row>
    <row r="51" spans="1:18" ht="15" customHeight="1" x14ac:dyDescent="0.25">
      <c r="B51" s="22" t="s">
        <v>87</v>
      </c>
      <c r="C51" s="22"/>
      <c r="D51" s="8" t="s">
        <v>85</v>
      </c>
      <c r="E51" s="23"/>
      <c r="F51" s="23"/>
      <c r="G51" s="8" t="s">
        <v>88</v>
      </c>
      <c r="H51" s="9">
        <v>44364</v>
      </c>
      <c r="I51" s="9">
        <v>44364</v>
      </c>
      <c r="J51" s="8" t="s">
        <v>28</v>
      </c>
      <c r="K51" s="10">
        <v>125978.88</v>
      </c>
      <c r="L51" s="10">
        <v>31692.799999999999</v>
      </c>
      <c r="N51">
        <f t="shared" si="0"/>
        <v>30</v>
      </c>
      <c r="O51">
        <f t="shared" si="1"/>
        <v>4.8675505653430484E-3</v>
      </c>
      <c r="P51" s="18">
        <f t="shared" si="2"/>
        <v>613.20856856528405</v>
      </c>
      <c r="Q51" s="18">
        <f t="shared" si="2"/>
        <v>154.26630655730415</v>
      </c>
      <c r="R51" s="19">
        <f t="shared" si="3"/>
        <v>3.9750000000000005</v>
      </c>
    </row>
    <row r="52" spans="1:18" ht="15" customHeight="1" x14ac:dyDescent="0.25">
      <c r="B52" s="22" t="s">
        <v>89</v>
      </c>
      <c r="C52" s="22"/>
      <c r="D52" s="8" t="s">
        <v>85</v>
      </c>
      <c r="E52" s="23"/>
      <c r="F52" s="23"/>
      <c r="G52" s="8" t="s">
        <v>90</v>
      </c>
      <c r="H52" s="9">
        <v>44391</v>
      </c>
      <c r="I52" s="9">
        <v>44391</v>
      </c>
      <c r="J52" s="8" t="s">
        <v>28</v>
      </c>
      <c r="K52" s="10">
        <v>114082.5</v>
      </c>
      <c r="L52" s="10">
        <v>28700</v>
      </c>
      <c r="N52">
        <f t="shared" si="0"/>
        <v>30</v>
      </c>
      <c r="O52">
        <f t="shared" si="1"/>
        <v>4.8675505653430484E-3</v>
      </c>
      <c r="P52" s="18">
        <f t="shared" si="2"/>
        <v>555.30233737074832</v>
      </c>
      <c r="Q52" s="18">
        <f t="shared" si="2"/>
        <v>139.6987012253455</v>
      </c>
      <c r="R52" s="19">
        <f t="shared" si="3"/>
        <v>3.9749999999999996</v>
      </c>
    </row>
    <row r="53" spans="1:18" ht="15" customHeight="1" x14ac:dyDescent="0.25">
      <c r="B53" s="22" t="s">
        <v>91</v>
      </c>
      <c r="C53" s="22"/>
      <c r="D53" s="8" t="s">
        <v>85</v>
      </c>
      <c r="E53" s="23" t="s">
        <v>30</v>
      </c>
      <c r="F53" s="23"/>
      <c r="G53" s="8" t="s">
        <v>92</v>
      </c>
      <c r="H53" s="9">
        <v>44155</v>
      </c>
      <c r="I53" s="9">
        <v>44155</v>
      </c>
      <c r="J53" s="8" t="s">
        <v>28</v>
      </c>
      <c r="K53" s="10">
        <v>397500</v>
      </c>
      <c r="L53" s="10">
        <v>100000</v>
      </c>
      <c r="N53">
        <f t="shared" si="0"/>
        <v>30</v>
      </c>
      <c r="O53">
        <f t="shared" si="1"/>
        <v>4.8675505653430484E-3</v>
      </c>
      <c r="P53" s="18">
        <f t="shared" si="2"/>
        <v>1934.8513497238619</v>
      </c>
      <c r="Q53" s="18">
        <f t="shared" si="2"/>
        <v>486.75505653430486</v>
      </c>
      <c r="R53" s="19">
        <f t="shared" si="3"/>
        <v>3.9750000000000001</v>
      </c>
    </row>
    <row r="54" spans="1:18" ht="15" customHeight="1" x14ac:dyDescent="0.25">
      <c r="B54" s="22" t="s">
        <v>93</v>
      </c>
      <c r="C54" s="22"/>
      <c r="D54" s="8" t="s">
        <v>85</v>
      </c>
      <c r="E54" s="23" t="s">
        <v>30</v>
      </c>
      <c r="F54" s="23"/>
      <c r="G54" s="8" t="s">
        <v>94</v>
      </c>
      <c r="H54" s="9">
        <v>44162</v>
      </c>
      <c r="I54" s="9">
        <v>44162</v>
      </c>
      <c r="J54" s="8" t="s">
        <v>28</v>
      </c>
      <c r="K54" s="10">
        <v>318000</v>
      </c>
      <c r="L54" s="10">
        <v>80000</v>
      </c>
      <c r="N54">
        <f t="shared" si="0"/>
        <v>30</v>
      </c>
      <c r="O54">
        <f t="shared" si="1"/>
        <v>4.8675505653430484E-3</v>
      </c>
      <c r="P54" s="18">
        <f t="shared" si="2"/>
        <v>1547.8810797790893</v>
      </c>
      <c r="Q54" s="18">
        <f t="shared" si="2"/>
        <v>389.40404522744387</v>
      </c>
      <c r="R54" s="19">
        <f t="shared" si="3"/>
        <v>3.9749999999999996</v>
      </c>
    </row>
    <row r="55" spans="1:18" ht="15" customHeight="1" x14ac:dyDescent="0.25">
      <c r="B55" s="22" t="s">
        <v>29</v>
      </c>
      <c r="C55" s="22"/>
      <c r="D55" s="8" t="s">
        <v>85</v>
      </c>
      <c r="E55" s="23" t="s">
        <v>30</v>
      </c>
      <c r="F55" s="23"/>
      <c r="G55" s="8" t="s">
        <v>95</v>
      </c>
      <c r="H55" s="9">
        <v>44169</v>
      </c>
      <c r="I55" s="9">
        <v>44169</v>
      </c>
      <c r="J55" s="8" t="s">
        <v>28</v>
      </c>
      <c r="K55" s="10">
        <v>99375</v>
      </c>
      <c r="L55" s="10">
        <v>25000</v>
      </c>
      <c r="N55">
        <f t="shared" si="0"/>
        <v>30</v>
      </c>
      <c r="O55">
        <f t="shared" si="1"/>
        <v>4.8675505653430484E-3</v>
      </c>
      <c r="P55" s="18">
        <f t="shared" si="2"/>
        <v>483.71283743096546</v>
      </c>
      <c r="Q55" s="18">
        <f t="shared" si="2"/>
        <v>121.68876413357621</v>
      </c>
      <c r="R55" s="19">
        <f t="shared" si="3"/>
        <v>3.9750000000000001</v>
      </c>
    </row>
    <row r="56" spans="1:18" ht="15" customHeight="1" x14ac:dyDescent="0.25">
      <c r="B56" s="22" t="s">
        <v>37</v>
      </c>
      <c r="C56" s="22"/>
      <c r="D56" s="8" t="s">
        <v>85</v>
      </c>
      <c r="E56" s="23" t="s">
        <v>30</v>
      </c>
      <c r="F56" s="23"/>
      <c r="G56" s="8" t="s">
        <v>96</v>
      </c>
      <c r="H56" s="9">
        <v>44176</v>
      </c>
      <c r="I56" s="9">
        <v>44176</v>
      </c>
      <c r="J56" s="8" t="s">
        <v>28</v>
      </c>
      <c r="K56" s="10">
        <v>278250</v>
      </c>
      <c r="L56" s="10">
        <v>70000</v>
      </c>
      <c r="N56">
        <f t="shared" si="0"/>
        <v>30</v>
      </c>
      <c r="O56">
        <f t="shared" si="1"/>
        <v>4.8675505653430484E-3</v>
      </c>
      <c r="P56" s="18">
        <f t="shared" si="2"/>
        <v>1354.3959448067033</v>
      </c>
      <c r="Q56" s="18">
        <f t="shared" si="2"/>
        <v>340.72853957401338</v>
      </c>
      <c r="R56" s="19">
        <f t="shared" si="3"/>
        <v>3.9750000000000001</v>
      </c>
    </row>
    <row r="57" spans="1:18" ht="15" customHeight="1" x14ac:dyDescent="0.25">
      <c r="B57" s="22" t="s">
        <v>25</v>
      </c>
      <c r="C57" s="22"/>
      <c r="D57" s="8" t="s">
        <v>26</v>
      </c>
      <c r="E57" s="23"/>
      <c r="F57" s="23"/>
      <c r="G57" s="8" t="s">
        <v>97</v>
      </c>
      <c r="H57" s="9">
        <v>43830</v>
      </c>
      <c r="I57" s="9">
        <v>43830</v>
      </c>
      <c r="J57" s="8" t="s">
        <v>28</v>
      </c>
      <c r="K57" s="10">
        <v>218625</v>
      </c>
      <c r="L57" s="10">
        <v>55000</v>
      </c>
      <c r="N57">
        <f t="shared" si="0"/>
        <v>30</v>
      </c>
      <c r="O57">
        <f t="shared" si="1"/>
        <v>4.8675505653430484E-3</v>
      </c>
      <c r="P57" s="18">
        <f>K57*$O57</f>
        <v>1064.1682423481241</v>
      </c>
      <c r="Q57" s="18">
        <f t="shared" si="2"/>
        <v>267.71528109386765</v>
      </c>
      <c r="R57" s="19">
        <f t="shared" si="3"/>
        <v>3.9750000000000005</v>
      </c>
    </row>
    <row r="58" spans="1:18" ht="15" customHeight="1" x14ac:dyDescent="0.25">
      <c r="A58" s="24" t="s">
        <v>98</v>
      </c>
      <c r="B58" s="24"/>
      <c r="C58" s="24"/>
      <c r="D58" s="24"/>
      <c r="E58" s="24"/>
      <c r="F58" s="24"/>
      <c r="G58" s="24"/>
      <c r="H58" s="24"/>
      <c r="I58" s="24"/>
      <c r="J58" s="24"/>
      <c r="K58" s="11">
        <f>SUM(K10:K57)</f>
        <v>5632077.2200000007</v>
      </c>
      <c r="L58" s="11">
        <f>SUM(L10:L57)</f>
        <v>1416874.77</v>
      </c>
      <c r="P58" s="20">
        <f>SUM(P10:P57)</f>
        <v>27414.42065626671</v>
      </c>
      <c r="Q58" s="20">
        <f>SUM(Q10:Q57)</f>
        <v>6896.7095877338015</v>
      </c>
    </row>
    <row r="59" spans="1:18" x14ac:dyDescent="0.25">
      <c r="L59" s="10"/>
    </row>
    <row r="60" spans="1:18" x14ac:dyDescent="0.25">
      <c r="L60" s="30"/>
    </row>
  </sheetData>
  <autoFilter ref="A7:L7" xr:uid="{9478B82B-F2E0-439C-9F69-9BBAA50C28A5}">
    <filterColumn colId="0" showButton="0"/>
    <filterColumn colId="1" showButton="0"/>
    <filterColumn colId="4" showButton="0"/>
  </autoFilter>
  <mergeCells count="104">
    <mergeCell ref="A1:E1"/>
    <mergeCell ref="A7:C7"/>
    <mergeCell ref="A5:L5"/>
    <mergeCell ref="A4:L4"/>
    <mergeCell ref="E7:F7"/>
    <mergeCell ref="B8:J8"/>
    <mergeCell ref="C9:J9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35:C35"/>
    <mergeCell ref="E35:F35"/>
    <mergeCell ref="B36:C36"/>
    <mergeCell ref="E36:F36"/>
    <mergeCell ref="B37:C37"/>
    <mergeCell ref="E37:F37"/>
    <mergeCell ref="B38:C38"/>
    <mergeCell ref="E38:F38"/>
    <mergeCell ref="B39:C39"/>
    <mergeCell ref="E39:F39"/>
    <mergeCell ref="B40:C40"/>
    <mergeCell ref="E40:F40"/>
    <mergeCell ref="B41:C41"/>
    <mergeCell ref="E41:F41"/>
    <mergeCell ref="B42:C42"/>
    <mergeCell ref="E42:F42"/>
    <mergeCell ref="B43:C43"/>
    <mergeCell ref="E43:F43"/>
    <mergeCell ref="B44:C44"/>
    <mergeCell ref="E44:F44"/>
    <mergeCell ref="B45:C45"/>
    <mergeCell ref="E45:F45"/>
    <mergeCell ref="B46:C46"/>
    <mergeCell ref="E46:F46"/>
    <mergeCell ref="B47:C47"/>
    <mergeCell ref="E47:F47"/>
    <mergeCell ref="B48:C48"/>
    <mergeCell ref="E48:F48"/>
    <mergeCell ref="B49:C49"/>
    <mergeCell ref="E49:F49"/>
    <mergeCell ref="E55:F55"/>
    <mergeCell ref="B50:C50"/>
    <mergeCell ref="E50:F50"/>
    <mergeCell ref="B51:C51"/>
    <mergeCell ref="E51:F51"/>
    <mergeCell ref="B52:C52"/>
    <mergeCell ref="E52:F52"/>
    <mergeCell ref="B56:C56"/>
    <mergeCell ref="E56:F56"/>
    <mergeCell ref="B57:C57"/>
    <mergeCell ref="E57:F57"/>
    <mergeCell ref="A58:J58"/>
    <mergeCell ref="B53:C53"/>
    <mergeCell ref="E53:F53"/>
    <mergeCell ref="B54:C54"/>
    <mergeCell ref="E54:F54"/>
    <mergeCell ref="B55:C55"/>
  </mergeCells>
  <printOptions gridLinesSet="0"/>
  <pageMargins left="0.75" right="0.75" top="1" bottom="1" header="0.5" footer="0.5"/>
  <pageSetup paperSize="0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1E879-FE14-4552-B429-C4355F0F6F5B}">
  <dimension ref="A1:R13"/>
  <sheetViews>
    <sheetView tabSelected="1" workbookViewId="0">
      <selection activeCell="N15" sqref="N15"/>
    </sheetView>
  </sheetViews>
  <sheetFormatPr baseColWidth="10" defaultColWidth="8.88671875" defaultRowHeight="13.2" x14ac:dyDescent="0.25"/>
  <cols>
    <col min="1" max="1" width="9.33203125" customWidth="1"/>
    <col min="2" max="3" width="11.44140625" customWidth="1"/>
    <col min="4" max="4" width="8.5546875" customWidth="1"/>
    <col min="5" max="5" width="3" customWidth="1"/>
    <col min="6" max="6" width="0.44140625" customWidth="1"/>
    <col min="7" max="9" width="11.44140625" customWidth="1"/>
    <col min="10" max="10" width="8.6640625" customWidth="1"/>
    <col min="11" max="12" width="11.44140625" customWidth="1"/>
    <col min="13" max="13" width="13.5546875" customWidth="1"/>
    <col min="14" max="256" width="11.44140625" customWidth="1"/>
  </cols>
  <sheetData>
    <row r="1" spans="1:18" x14ac:dyDescent="0.25">
      <c r="A1" s="22" t="s">
        <v>24</v>
      </c>
      <c r="B1" s="22"/>
      <c r="C1" s="22"/>
      <c r="D1" s="22"/>
      <c r="E1" s="22"/>
      <c r="L1" s="3"/>
    </row>
    <row r="2" spans="1:18" x14ac:dyDescent="0.25">
      <c r="L2" s="3"/>
      <c r="N2" s="12" t="s">
        <v>2</v>
      </c>
      <c r="O2" s="13"/>
      <c r="P2" s="14">
        <v>0.06</v>
      </c>
    </row>
    <row r="4" spans="1:18" ht="14.4" x14ac:dyDescent="0.25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N4" s="12" t="s">
        <v>4</v>
      </c>
      <c r="O4" s="13"/>
      <c r="P4" s="15">
        <v>45473</v>
      </c>
    </row>
    <row r="5" spans="1:18" x14ac:dyDescent="0.25">
      <c r="A5" s="26" t="s">
        <v>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N5" s="12" t="s">
        <v>6</v>
      </c>
      <c r="O5" s="13"/>
      <c r="P5" s="15">
        <v>45443</v>
      </c>
    </row>
    <row r="7" spans="1:18" x14ac:dyDescent="0.25">
      <c r="A7" s="25" t="s">
        <v>7</v>
      </c>
      <c r="B7" s="25"/>
      <c r="C7" s="25"/>
      <c r="D7" s="1" t="s">
        <v>8</v>
      </c>
      <c r="E7" s="25" t="s">
        <v>9</v>
      </c>
      <c r="F7" s="25"/>
      <c r="G7" s="1" t="s">
        <v>10</v>
      </c>
      <c r="H7" s="1" t="s">
        <v>11</v>
      </c>
      <c r="I7" s="1" t="s">
        <v>12</v>
      </c>
      <c r="J7" s="2" t="s">
        <v>13</v>
      </c>
      <c r="K7" s="1" t="s">
        <v>14</v>
      </c>
      <c r="L7" s="1" t="s">
        <v>15</v>
      </c>
      <c r="N7" s="16" t="s">
        <v>16</v>
      </c>
      <c r="O7" s="16" t="s">
        <v>17</v>
      </c>
      <c r="P7" s="17" t="s">
        <v>18</v>
      </c>
      <c r="Q7" s="17" t="s">
        <v>19</v>
      </c>
      <c r="R7" s="16" t="s">
        <v>20</v>
      </c>
    </row>
    <row r="8" spans="1:18" x14ac:dyDescent="0.25">
      <c r="A8" s="4" t="s">
        <v>99</v>
      </c>
      <c r="B8" s="28" t="s">
        <v>100</v>
      </c>
      <c r="C8" s="28"/>
      <c r="D8" s="28"/>
      <c r="E8" s="28"/>
      <c r="F8" s="28"/>
      <c r="G8" s="28"/>
      <c r="H8" s="28"/>
      <c r="I8" s="28"/>
      <c r="J8" s="28"/>
      <c r="K8" s="5">
        <v>355000</v>
      </c>
      <c r="L8" s="5">
        <v>93435.6</v>
      </c>
    </row>
    <row r="9" spans="1:18" x14ac:dyDescent="0.25">
      <c r="B9" s="6" t="s">
        <v>101</v>
      </c>
      <c r="C9" s="29" t="s">
        <v>0</v>
      </c>
      <c r="D9" s="29"/>
      <c r="E9" s="29"/>
      <c r="F9" s="29"/>
      <c r="G9" s="29"/>
      <c r="H9" s="29"/>
      <c r="I9" s="29"/>
      <c r="J9" s="29"/>
      <c r="K9" s="7">
        <f>SUM(K10:K12)</f>
        <v>355000</v>
      </c>
      <c r="L9" s="7">
        <f>SUM(L10:L12)</f>
        <v>93435.6</v>
      </c>
    </row>
    <row r="10" spans="1:18" x14ac:dyDescent="0.25">
      <c r="B10" s="22" t="s">
        <v>102</v>
      </c>
      <c r="C10" s="22"/>
      <c r="D10" s="8" t="s">
        <v>85</v>
      </c>
      <c r="E10" s="23"/>
      <c r="F10" s="23"/>
      <c r="G10" s="8" t="s">
        <v>103</v>
      </c>
      <c r="H10" s="9">
        <v>45002</v>
      </c>
      <c r="I10" s="9">
        <v>45002</v>
      </c>
      <c r="J10" s="8" t="s">
        <v>104</v>
      </c>
      <c r="K10" s="10">
        <v>150000</v>
      </c>
      <c r="L10" s="10">
        <v>39463.300000000003</v>
      </c>
      <c r="N10">
        <f>$P$4-$H$10</f>
        <v>471</v>
      </c>
      <c r="O10">
        <f>(1+$P$2)^(N10/360)-1</f>
        <v>7.9216327215254623E-2</v>
      </c>
      <c r="P10" s="18">
        <f t="shared" ref="P10:Q12" si="0">K10*$O10</f>
        <v>11882.449082288193</v>
      </c>
      <c r="Q10" s="18">
        <f t="shared" si="0"/>
        <v>3126.137685793758</v>
      </c>
      <c r="R10" s="19">
        <f>+P10/Q10</f>
        <v>3.8009999163780011</v>
      </c>
    </row>
    <row r="11" spans="1:18" x14ac:dyDescent="0.25">
      <c r="B11" s="22" t="s">
        <v>102</v>
      </c>
      <c r="C11" s="22"/>
      <c r="D11" s="8" t="s">
        <v>85</v>
      </c>
      <c r="E11" s="23"/>
      <c r="F11" s="23"/>
      <c r="G11" s="8" t="s">
        <v>105</v>
      </c>
      <c r="H11" s="9">
        <v>45001</v>
      </c>
      <c r="I11" s="9">
        <v>45001</v>
      </c>
      <c r="J11" s="8" t="s">
        <v>104</v>
      </c>
      <c r="K11" s="10">
        <v>100000</v>
      </c>
      <c r="L11" s="10">
        <v>26260.5</v>
      </c>
      <c r="N11">
        <f>$P$4-$H$11</f>
        <v>472</v>
      </c>
      <c r="O11">
        <f>(1+$P$2)^(N11/360)-1</f>
        <v>7.9391021233293335E-2</v>
      </c>
      <c r="P11" s="18">
        <f t="shared" si="0"/>
        <v>7939.1021233293332</v>
      </c>
      <c r="Q11" s="18">
        <f t="shared" si="0"/>
        <v>2084.8479130968994</v>
      </c>
      <c r="R11" s="19">
        <f>+P11/Q11</f>
        <v>3.8080006092800978</v>
      </c>
    </row>
    <row r="12" spans="1:18" x14ac:dyDescent="0.25">
      <c r="B12" s="22" t="s">
        <v>102</v>
      </c>
      <c r="C12" s="22"/>
      <c r="D12" s="8" t="s">
        <v>85</v>
      </c>
      <c r="E12" s="23"/>
      <c r="F12" s="23"/>
      <c r="G12" s="8" t="s">
        <v>106</v>
      </c>
      <c r="H12" s="9">
        <v>45000</v>
      </c>
      <c r="I12" s="9">
        <v>45000</v>
      </c>
      <c r="J12" s="8" t="s">
        <v>104</v>
      </c>
      <c r="K12" s="10">
        <v>105000</v>
      </c>
      <c r="L12" s="10">
        <v>27711.8</v>
      </c>
      <c r="N12">
        <f>$P$4-$H$12</f>
        <v>473</v>
      </c>
      <c r="O12">
        <f>(1+$P$2)^(N12/360)-1</f>
        <v>7.9565743529258715E-2</v>
      </c>
      <c r="P12" s="18">
        <f t="shared" si="0"/>
        <v>8354.4030705721652</v>
      </c>
      <c r="Q12" s="18">
        <f t="shared" si="0"/>
        <v>2204.9099715341117</v>
      </c>
      <c r="R12" s="19">
        <f>+P12/Q12</f>
        <v>3.78899963192575</v>
      </c>
    </row>
    <row r="13" spans="1:18" x14ac:dyDescent="0.25">
      <c r="P13" s="20">
        <f>SUM(P10:P12)</f>
        <v>28175.954276189688</v>
      </c>
      <c r="Q13" s="20">
        <f>SUM(Q10:Q12)</f>
        <v>7415.8955704247692</v>
      </c>
    </row>
  </sheetData>
  <mergeCells count="13">
    <mergeCell ref="B12:C12"/>
    <mergeCell ref="E12:F12"/>
    <mergeCell ref="C9:J9"/>
    <mergeCell ref="B10:C10"/>
    <mergeCell ref="E10:F10"/>
    <mergeCell ref="B11:C11"/>
    <mergeCell ref="E11:F11"/>
    <mergeCell ref="B8:J8"/>
    <mergeCell ref="A1:E1"/>
    <mergeCell ref="A4:L4"/>
    <mergeCell ref="A5:L5"/>
    <mergeCell ref="A7:C7"/>
    <mergeCell ref="E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DOLARES - 2024</vt:lpstr>
      <vt:lpstr>SOLES 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Guillermo Gonzalez</dc:creator>
  <cp:keywords/>
  <dc:description/>
  <cp:lastModifiedBy>Diana Delgado (OSF-PAI)</cp:lastModifiedBy>
  <cp:revision/>
  <dcterms:created xsi:type="dcterms:W3CDTF">2022-01-07T17:35:07Z</dcterms:created>
  <dcterms:modified xsi:type="dcterms:W3CDTF">2024-07-02T19:50:27Z</dcterms:modified>
  <cp:category/>
  <cp:contentStatus/>
</cp:coreProperties>
</file>