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MONITOREOS AMBIENTALES/Pesquera Altair/"/>
    </mc:Choice>
  </mc:AlternateContent>
  <xr:revisionPtr revIDLastSave="21" documentId="14_{4E9922E2-2326-4CF2-A8FC-60C49FF4AA46}" xr6:coauthVersionLast="47" xr6:coauthVersionMax="47" xr10:uidLastSave="{80C9A88C-1657-41D2-B28C-12327386F341}"/>
  <bookViews>
    <workbookView xWindow="-108" yWindow="-108" windowWidth="23256" windowHeight="12576" xr2:uid="{00000000-000D-0000-FFFF-FFFF00000000}"/>
  </bookViews>
  <sheets>
    <sheet name="Hoja1" sheetId="3" r:id="rId1"/>
  </sheets>
  <definedNames>
    <definedName name="COSTOS">#REF!</definedName>
    <definedName name="MAXIMA">#REF!</definedName>
    <definedName name="MINIMA">#REF!</definedName>
    <definedName name="NOTA_MAXIMA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3" l="1"/>
  <c r="L21" i="3"/>
  <c r="N21" i="3"/>
  <c r="N16" i="3"/>
  <c r="L16" i="3"/>
  <c r="J21" i="3"/>
  <c r="O12" i="3"/>
  <c r="M12" i="3" l="1"/>
  <c r="G12" i="3"/>
  <c r="F16" i="3" s="1"/>
  <c r="D36" i="3"/>
  <c r="H21" i="3"/>
  <c r="F21" i="3"/>
  <c r="E21" i="3"/>
  <c r="J16" i="3"/>
  <c r="J36" i="3" s="1"/>
  <c r="K12" i="3"/>
  <c r="H16" i="3"/>
  <c r="I36" i="3" l="1"/>
  <c r="K26" i="3"/>
  <c r="O26" i="3"/>
  <c r="H36" i="3"/>
  <c r="O27" i="3"/>
  <c r="O28" i="3"/>
  <c r="K28" i="3"/>
  <c r="I12" i="3"/>
  <c r="K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4B1FB39A-A97F-40A9-8B68-C7082041274C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<sst xmlns="http://schemas.openxmlformats.org/spreadsheetml/2006/main" count="95" uniqueCount="63">
  <si>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</si>
  <si>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</si>
  <si>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</si>
  <si>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</si>
  <si>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</si>
  <si>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</si>
  <si>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</si>
  <si>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</si>
  <si>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</si>
  <si>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</si>
  <si>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</si>
  <si>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</si>
  <si>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</si>
  <si>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</si>
  <si>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</si>
  <si>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</si>
  <si>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</si>
  <si>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</si>
  <si>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</si>
  <si>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</si>
  <si>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</si>
  <si>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</si>
  <si>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</si>
  <si>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</si>
  <si>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</si>
  <si>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</si>
  <si>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</si>
  <si>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</si>
  <si>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</si>
  <si>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</si>
  <si>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</si>
  <si>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</si>
  <si>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</si>
  <si>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</si>
  <si>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</si>
  <si>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D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</si>
  <si>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</si>
  <si>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</si>
  <si>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</si>
  <si>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</si>
  <si>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</si>
  <si>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 12/03/2022</t>
  </si>
  <si>
    <t>Fecha:</t>
  </si>
  <si>
    <t>RESPONSABLE DEL REGISTRO</t>
  </si>
  <si>
    <t>NOMBRES Y APELLIDOS:</t>
  </si>
  <si>
    <t>CARGO:</t>
  </si>
  <si>
    <t>FECHA:</t>
  </si>
  <si>
    <t>FIRMA:</t>
  </si>
  <si>
    <t>ALAB</t>
  </si>
  <si>
    <t>CERTIFICAL</t>
  </si>
  <si>
    <t>CONSEGMA</t>
  </si>
  <si>
    <t>P.Unitario PEN</t>
  </si>
  <si>
    <t>P. Total PEN</t>
  </si>
  <si>
    <t>OBSERVACIONES</t>
  </si>
  <si>
    <t>SAG</t>
  </si>
  <si>
    <t>AL CONTADO</t>
  </si>
  <si>
    <t>SEGÚN REQUERIMIENTO</t>
  </si>
  <si>
    <t>MAS DE 10 AÑOS</t>
  </si>
  <si>
    <t>ADELANTADO</t>
  </si>
  <si>
    <t>MONITOREO AMBIENTAL ALTAIR</t>
  </si>
  <si>
    <t>GREENLAB</t>
  </si>
  <si>
    <t>UNICO QUE HACE RETROACTIVO</t>
  </si>
  <si>
    <t>NO REALIZA RETROACTIVO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</si>
</sst>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8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  <font>
      <sz val="8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vertical="center" wrapText="1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9" fontId="9" fillId="0" borderId="26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8" xfId="0" applyFont="1" applyFill="1" applyBorder="1"/>
    <xf numFmtId="0" fontId="5" fillId="5" borderId="29" xfId="0" applyFont="1" applyFill="1" applyBorder="1"/>
    <xf numFmtId="0" fontId="5" fillId="5" borderId="30" xfId="0" applyFont="1" applyFill="1" applyBorder="1"/>
    <xf numFmtId="0" fontId="2" fillId="0" borderId="31" xfId="0" applyFont="1" applyBorder="1"/>
    <xf numFmtId="0" fontId="2" fillId="0" borderId="0" xfId="0" applyFont="1"/>
    <xf numFmtId="0" fontId="2" fillId="0" borderId="32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9" fillId="0" borderId="3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9" fontId="11" fillId="0" borderId="8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/>
    </xf>
    <xf numFmtId="0" fontId="3" fillId="0" borderId="2" xfId="0" applyFont="1" applyBorder="1"/>
    <xf numFmtId="0" fontId="5" fillId="2" borderId="17" xfId="0" applyFont="1" applyFill="1" applyBorder="1" applyAlignment="1">
      <alignment horizontal="center" vertical="center"/>
    </xf>
    <xf numFmtId="0" fontId="3" fillId="0" borderId="17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9" fillId="0" borderId="41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6" xfId="0" applyFont="1" applyFill="1" applyBorder="1" applyAlignment="1">
      <alignment horizontal="left" vertical="center"/>
    </xf>
    <xf numFmtId="0" fontId="7" fillId="4" borderId="4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24" xfId="0" applyFont="1" applyBorder="1"/>
    <xf numFmtId="0" fontId="3" fillId="0" borderId="4" xfId="0" applyFont="1" applyBorder="1"/>
    <xf numFmtId="0" fontId="3" fillId="0" borderId="18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23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9" fillId="8" borderId="22" xfId="0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left" vertical="top" wrapText="1"/>
    </xf>
    <xf numFmtId="0" fontId="3" fillId="0" borderId="27" xfId="0" applyFont="1" applyBorder="1"/>
    <xf numFmtId="0" fontId="3" fillId="0" borderId="16" xfId="0" applyFont="1" applyBorder="1"/>
    <xf numFmtId="166" fontId="9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44" xfId="0" applyNumberFormat="1" applyFont="1" applyFill="1" applyBorder="1" applyAlignment="1">
      <alignment horizontal="center" vertical="center"/>
    </xf>
    <xf numFmtId="2" fontId="10" fillId="2" borderId="15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9" fillId="6" borderId="39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164" fontId="1" fillId="0" borderId="41" xfId="0" applyNumberFormat="1" applyFont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/>
    </xf>
    <xf numFmtId="166" fontId="9" fillId="0" borderId="23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3" fillId="0" borderId="36" xfId="0" applyFont="1" applyBorder="1"/>
    <xf numFmtId="0" fontId="10" fillId="6" borderId="36" xfId="0" applyFont="1" applyFill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0" fontId="3" fillId="0" borderId="47" xfId="0" applyFont="1" applyBorder="1"/>
    <xf numFmtId="164" fontId="17" fillId="0" borderId="4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1</xdr:col>
      <xdr:colOff>2987040</xdr:colOff>
      <xdr:row>3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F20B8-7B03-49BF-B926-29AFC00B03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0041" y="185385"/>
          <a:ext cx="2861779" cy="6223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838C-E99E-49F7-A917-D26A0B7A9F74}">
  <dimension ref="A1:AI101"/>
  <sheetViews>
    <sheetView tabSelected="1" topLeftCell="C1" workbookViewId="0">
      <selection activeCell="P7" sqref="P7"/>
    </sheetView>
  </sheetViews>
  <sheetFormatPr baseColWidth="10" defaultColWidth="14.44140625" defaultRowHeight="15" customHeight="1"/>
  <cols>
    <col min="1" max="1" width="2.109375" customWidth="1"/>
    <col min="2" max="2" width="56" bestFit="1" customWidth="1"/>
    <col min="3" max="3" width="16.44140625" customWidth="1"/>
    <col min="4" max="4" width="16.109375" customWidth="1"/>
    <col min="5" max="5" width="17" customWidth="1"/>
    <col min="6" max="6" width="16" customWidth="1"/>
    <col min="7" max="7" width="16.109375" customWidth="1"/>
    <col min="8" max="8" width="16.5546875" customWidth="1"/>
    <col min="9" max="9" width="13.5546875" customWidth="1"/>
    <col min="10" max="10" width="16.44140625" hidden="1" customWidth="1"/>
    <col min="11" max="11" width="13.5546875" hidden="1" customWidth="1"/>
    <col min="12" max="13" width="13.5546875" customWidth="1"/>
    <col min="14" max="14" width="16.33203125" hidden="1" customWidth="1"/>
    <col min="15" max="15" width="17.6640625" hidden="1" customWidth="1"/>
    <col min="16" max="16" width="18.44140625" customWidth="1"/>
    <col min="17" max="17" width="65.88671875" customWidth="1"/>
    <col min="18" max="18" width="8.33203125" customWidth="1"/>
    <col min="19" max="19" width="44.109375" customWidth="1"/>
    <col min="20" max="20" width="11.44140625" customWidth="1"/>
    <col min="21" max="21" width="7.109375" customWidth="1"/>
    <col min="22" max="35" width="11.44140625" customWidth="1"/>
  </cols>
  <sheetData>
    <row r="1" spans="1:35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customHeight="1">
      <c r="A2" s="1"/>
      <c r="B2" s="69"/>
      <c r="C2" s="70"/>
      <c r="D2" s="80" t="s">
        <v>0</v>
      </c>
      <c r="E2" s="77"/>
      <c r="F2" s="77"/>
      <c r="G2" s="77"/>
      <c r="H2" s="77"/>
      <c r="I2" s="77"/>
      <c r="J2" s="70"/>
      <c r="K2" s="82" t="s">
        <v>1</v>
      </c>
      <c r="L2" s="83"/>
      <c r="M2" s="83"/>
      <c r="N2" s="83"/>
      <c r="O2" s="8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7.6" customHeight="1">
      <c r="A3" s="1"/>
      <c r="B3" s="71"/>
      <c r="C3" s="72"/>
      <c r="D3" s="71"/>
      <c r="E3" s="81"/>
      <c r="F3" s="81"/>
      <c r="G3" s="81"/>
      <c r="H3" s="81"/>
      <c r="I3" s="81"/>
      <c r="J3" s="72"/>
      <c r="K3" s="82" t="s">
        <v>2</v>
      </c>
      <c r="L3" s="83"/>
      <c r="M3" s="83"/>
      <c r="N3" s="83"/>
      <c r="O3" s="8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>
      <c r="A4" s="1"/>
      <c r="B4" s="73"/>
      <c r="C4" s="74"/>
      <c r="D4" s="73"/>
      <c r="E4" s="79"/>
      <c r="F4" s="79"/>
      <c r="G4" s="79"/>
      <c r="H4" s="79"/>
      <c r="I4" s="79"/>
      <c r="J4" s="74"/>
      <c r="K4" s="82" t="s">
        <v>3</v>
      </c>
      <c r="L4" s="83"/>
      <c r="M4" s="83"/>
      <c r="N4" s="83"/>
      <c r="O4" s="8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9.5" customHeight="1">
      <c r="A5" s="1"/>
      <c r="B5" s="78" t="s">
        <v>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6.75" customHeight="1">
      <c r="A6" s="1"/>
      <c r="B6" s="7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54" customHeight="1">
      <c r="A7" s="37"/>
      <c r="B7" s="75" t="s">
        <v>5</v>
      </c>
      <c r="C7" s="76"/>
      <c r="D7" s="76"/>
      <c r="E7" s="76"/>
      <c r="F7" s="76"/>
      <c r="G7" s="76"/>
      <c r="H7" s="77"/>
      <c r="I7" s="77"/>
      <c r="J7" s="76"/>
      <c r="K7" s="76"/>
      <c r="L7" s="76"/>
      <c r="M7" s="76"/>
      <c r="N7" s="76"/>
      <c r="O7" s="58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</row>
    <row r="8" spans="1:35" ht="14.25" customHeight="1">
      <c r="A8" s="1"/>
      <c r="B8" s="38" t="s">
        <v>6</v>
      </c>
      <c r="C8" s="64"/>
      <c r="D8" s="65"/>
      <c r="E8" s="65"/>
      <c r="F8" s="65"/>
      <c r="G8" s="65"/>
      <c r="H8" s="66" t="s">
        <v>7</v>
      </c>
      <c r="I8" s="66"/>
      <c r="J8" s="67"/>
      <c r="K8" s="68"/>
      <c r="L8" s="56"/>
      <c r="M8" s="56"/>
      <c r="N8" s="39" t="s">
        <v>8</v>
      </c>
      <c r="O8" s="4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4.25" customHeight="1">
      <c r="A9" s="1"/>
      <c r="B9" s="94" t="s">
        <v>9</v>
      </c>
      <c r="C9" s="76"/>
      <c r="D9" s="76"/>
      <c r="E9" s="76"/>
      <c r="F9" s="77"/>
      <c r="G9" s="77"/>
      <c r="H9" s="118" t="s">
        <v>10</v>
      </c>
      <c r="I9" s="60"/>
      <c r="J9" s="77"/>
      <c r="K9" s="77"/>
      <c r="L9" s="77"/>
      <c r="M9" s="77"/>
      <c r="N9" s="77"/>
      <c r="O9" s="77"/>
      <c r="P9" s="1"/>
      <c r="Q9" s="61" t="s">
        <v>11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.6" customHeight="1">
      <c r="A10" s="41"/>
      <c r="B10" s="61" t="s">
        <v>12</v>
      </c>
      <c r="C10" s="61" t="s">
        <v>13</v>
      </c>
      <c r="D10" s="61" t="s">
        <v>14</v>
      </c>
      <c r="E10" s="116" t="s">
        <v>15</v>
      </c>
      <c r="F10" s="119" t="s">
        <v>48</v>
      </c>
      <c r="G10" s="120"/>
      <c r="H10" s="119" t="s">
        <v>49</v>
      </c>
      <c r="I10" s="120"/>
      <c r="J10" s="119" t="s">
        <v>50</v>
      </c>
      <c r="K10" s="120"/>
      <c r="L10" s="119" t="s">
        <v>60</v>
      </c>
      <c r="M10" s="120"/>
      <c r="N10" s="119" t="s">
        <v>54</v>
      </c>
      <c r="O10" s="120"/>
      <c r="P10" s="41"/>
      <c r="Q10" s="87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5" ht="37.200000000000003" customHeight="1">
      <c r="A11" s="41"/>
      <c r="B11" s="62"/>
      <c r="C11" s="62"/>
      <c r="D11" s="62"/>
      <c r="E11" s="71"/>
      <c r="F11" s="121" t="s">
        <v>51</v>
      </c>
      <c r="G11" s="121" t="s">
        <v>52</v>
      </c>
      <c r="H11" s="121" t="s">
        <v>51</v>
      </c>
      <c r="I11" s="121" t="s">
        <v>52</v>
      </c>
      <c r="J11" s="121" t="s">
        <v>51</v>
      </c>
      <c r="K11" s="121" t="s">
        <v>52</v>
      </c>
      <c r="L11" s="121" t="s">
        <v>51</v>
      </c>
      <c r="M11" s="121" t="s">
        <v>52</v>
      </c>
      <c r="N11" s="121" t="s">
        <v>51</v>
      </c>
      <c r="O11" s="121" t="s">
        <v>52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51.6" customHeight="1">
      <c r="A12" s="3"/>
      <c r="B12" s="45" t="s">
        <v>59</v>
      </c>
      <c r="C12" s="26"/>
      <c r="D12" s="27"/>
      <c r="E12" s="117">
        <v>1</v>
      </c>
      <c r="F12" s="28">
        <v>115890.2</v>
      </c>
      <c r="G12" s="115">
        <f>+E12*F12</f>
        <v>115890.2</v>
      </c>
      <c r="H12" s="28">
        <v>100246.52</v>
      </c>
      <c r="I12" s="28">
        <f>+E12*H12</f>
        <v>100246.52</v>
      </c>
      <c r="J12" s="28">
        <v>154333.9</v>
      </c>
      <c r="K12" s="28">
        <f>+E12*J12</f>
        <v>154333.9</v>
      </c>
      <c r="L12" s="28">
        <v>105450</v>
      </c>
      <c r="M12" s="28">
        <f>+E12*L12</f>
        <v>105450</v>
      </c>
      <c r="N12" s="28">
        <v>131359</v>
      </c>
      <c r="O12" s="28">
        <f>+E12*N12</f>
        <v>131359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51.6" customHeight="1">
      <c r="A13" s="3"/>
      <c r="B13" s="63" t="s">
        <v>53</v>
      </c>
      <c r="C13" s="63"/>
      <c r="D13" s="63"/>
      <c r="E13" s="63"/>
      <c r="F13" s="111" t="s">
        <v>62</v>
      </c>
      <c r="G13" s="111"/>
      <c r="H13" s="111" t="s">
        <v>62</v>
      </c>
      <c r="I13" s="111"/>
      <c r="J13" s="111" t="s">
        <v>62</v>
      </c>
      <c r="K13" s="111"/>
      <c r="L13" s="127" t="s">
        <v>61</v>
      </c>
      <c r="M13" s="127"/>
      <c r="N13" s="127" t="s">
        <v>61</v>
      </c>
      <c r="O13" s="12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4.4" customHeight="1">
      <c r="A14" s="3"/>
      <c r="B14" s="32"/>
      <c r="C14" s="23"/>
      <c r="D14" s="33"/>
      <c r="E14" s="34"/>
      <c r="F14" s="35"/>
      <c r="G14" s="35"/>
      <c r="H14" s="35"/>
      <c r="I14" s="35"/>
      <c r="J14" s="35"/>
      <c r="K14" s="35"/>
      <c r="L14" s="35"/>
      <c r="M14" s="35"/>
      <c r="N14" s="36"/>
      <c r="O14" s="3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4.25" customHeight="1">
      <c r="A15" s="3"/>
      <c r="B15" s="23"/>
      <c r="C15" s="59" t="s">
        <v>16</v>
      </c>
      <c r="D15" s="60"/>
      <c r="E15" s="24" t="s">
        <v>17</v>
      </c>
      <c r="F15" s="25" t="s">
        <v>18</v>
      </c>
      <c r="G15" s="25" t="s">
        <v>19</v>
      </c>
      <c r="H15" s="25" t="s">
        <v>18</v>
      </c>
      <c r="I15" s="25" t="s">
        <v>19</v>
      </c>
      <c r="J15" s="25" t="s">
        <v>18</v>
      </c>
      <c r="K15" s="25" t="s">
        <v>19</v>
      </c>
      <c r="L15" s="25" t="s">
        <v>18</v>
      </c>
      <c r="M15" s="25" t="s">
        <v>19</v>
      </c>
      <c r="N15" s="25" t="s">
        <v>18</v>
      </c>
      <c r="O15" s="25" t="s">
        <v>19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54.6" customHeight="1">
      <c r="A16" s="1"/>
      <c r="B16" s="2"/>
      <c r="C16" s="57" t="s">
        <v>20</v>
      </c>
      <c r="D16" s="58"/>
      <c r="E16" s="47">
        <v>0.55000000000000004</v>
      </c>
      <c r="F16" s="53">
        <f>+G12</f>
        <v>115890.2</v>
      </c>
      <c r="G16" s="49">
        <v>3</v>
      </c>
      <c r="H16" s="54">
        <f>+H12</f>
        <v>100246.52</v>
      </c>
      <c r="I16" s="122">
        <v>5</v>
      </c>
      <c r="J16" s="53">
        <f>+J12</f>
        <v>154333.9</v>
      </c>
      <c r="K16" s="49">
        <v>1</v>
      </c>
      <c r="L16" s="53">
        <f>+L12</f>
        <v>105450</v>
      </c>
      <c r="M16" s="49">
        <v>4</v>
      </c>
      <c r="N16" s="53">
        <f>+N12</f>
        <v>131359</v>
      </c>
      <c r="O16" s="49">
        <v>2</v>
      </c>
      <c r="P16" s="1"/>
      <c r="Q16" s="7" t="s">
        <v>21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88.95" customHeight="1">
      <c r="A17" s="3" t="s">
        <v>22</v>
      </c>
      <c r="B17" s="6"/>
      <c r="C17" s="57" t="s">
        <v>23</v>
      </c>
      <c r="D17" s="58"/>
      <c r="E17" s="47">
        <v>0.25</v>
      </c>
      <c r="F17" s="27" t="s">
        <v>55</v>
      </c>
      <c r="G17" s="49">
        <v>2</v>
      </c>
      <c r="H17" s="46" t="s">
        <v>58</v>
      </c>
      <c r="I17" s="122">
        <v>1</v>
      </c>
      <c r="J17" s="27" t="s">
        <v>58</v>
      </c>
      <c r="K17" s="49">
        <v>1</v>
      </c>
      <c r="L17" s="27" t="s">
        <v>55</v>
      </c>
      <c r="M17" s="49">
        <v>2</v>
      </c>
      <c r="N17" s="46" t="s">
        <v>58</v>
      </c>
      <c r="O17" s="122">
        <v>1</v>
      </c>
      <c r="P17" s="3"/>
      <c r="Q17" s="4" t="s">
        <v>24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87" customHeight="1">
      <c r="A18" s="3"/>
      <c r="B18" s="6"/>
      <c r="C18" s="57" t="s">
        <v>25</v>
      </c>
      <c r="D18" s="102"/>
      <c r="E18" s="47">
        <v>0.15</v>
      </c>
      <c r="F18" s="55" t="s">
        <v>56</v>
      </c>
      <c r="G18" s="50">
        <v>5</v>
      </c>
      <c r="H18" s="55" t="s">
        <v>56</v>
      </c>
      <c r="I18" s="123">
        <v>5</v>
      </c>
      <c r="J18" s="55" t="s">
        <v>56</v>
      </c>
      <c r="K18" s="49">
        <v>5</v>
      </c>
      <c r="L18" s="55" t="s">
        <v>56</v>
      </c>
      <c r="M18" s="49">
        <v>5</v>
      </c>
      <c r="N18" s="55" t="s">
        <v>56</v>
      </c>
      <c r="O18" s="49">
        <v>5</v>
      </c>
      <c r="P18" s="3"/>
      <c r="Q18" s="7" t="s">
        <v>26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83.4" hidden="1" customHeight="1">
      <c r="A19" s="3"/>
      <c r="B19" s="6"/>
      <c r="C19" s="42" t="s">
        <v>27</v>
      </c>
      <c r="D19" s="42"/>
      <c r="E19" s="47">
        <v>0</v>
      </c>
      <c r="F19" s="27"/>
      <c r="G19" s="51"/>
      <c r="H19" s="5"/>
      <c r="I19" s="124"/>
      <c r="J19" s="27"/>
      <c r="K19" s="49"/>
      <c r="L19" s="49"/>
      <c r="M19" s="49"/>
      <c r="N19" s="27"/>
      <c r="O19" s="49"/>
      <c r="P19" s="3"/>
      <c r="Q19" s="7" t="s">
        <v>28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79.95" customHeight="1" thickBot="1">
      <c r="A20" s="3"/>
      <c r="B20" s="6"/>
      <c r="C20" s="103" t="s">
        <v>29</v>
      </c>
      <c r="D20" s="104"/>
      <c r="E20" s="48">
        <v>0.05</v>
      </c>
      <c r="F20" s="55" t="s">
        <v>57</v>
      </c>
      <c r="G20" s="52">
        <v>5</v>
      </c>
      <c r="H20" s="55" t="s">
        <v>57</v>
      </c>
      <c r="I20" s="125">
        <v>5</v>
      </c>
      <c r="J20" s="55" t="s">
        <v>57</v>
      </c>
      <c r="K20" s="49">
        <v>5</v>
      </c>
      <c r="L20" s="55" t="s">
        <v>57</v>
      </c>
      <c r="M20" s="49">
        <v>5</v>
      </c>
      <c r="N20" s="55" t="s">
        <v>57</v>
      </c>
      <c r="O20" s="49">
        <v>5</v>
      </c>
      <c r="P20" s="3"/>
      <c r="Q20" s="7" t="s">
        <v>30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4.25" customHeight="1" thickBot="1">
      <c r="A21" s="1"/>
      <c r="B21" s="2"/>
      <c r="C21" s="95" t="s">
        <v>19</v>
      </c>
      <c r="D21" s="96"/>
      <c r="E21" s="8">
        <f>SUM(E15:E20)</f>
        <v>1</v>
      </c>
      <c r="F21" s="97">
        <f>SUMPRODUCT($E$16:$E$20,G16:G20)</f>
        <v>3.1500000000000004</v>
      </c>
      <c r="G21" s="96"/>
      <c r="H21" s="98">
        <f>SUMPRODUCT($E$16:$E$20,I16:I20)</f>
        <v>4</v>
      </c>
      <c r="I21" s="96"/>
      <c r="J21" s="97">
        <f>SUMPRODUCT($E$16:$E$20,K16:K20)</f>
        <v>1.8</v>
      </c>
      <c r="K21" s="126"/>
      <c r="L21" s="97">
        <f t="shared" ref="L21:O21" si="0">SUMPRODUCT($E$16:$E$20,M16:M20)</f>
        <v>3.7</v>
      </c>
      <c r="M21" s="126"/>
      <c r="N21" s="97">
        <f t="shared" ref="N21:O21" si="1">SUMPRODUCT($E$16:$E$20,O16:O20)</f>
        <v>2.35</v>
      </c>
      <c r="O21" s="12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4.25" customHeight="1">
      <c r="A22" s="1"/>
      <c r="B22" s="2"/>
      <c r="C22" s="2"/>
      <c r="D22" s="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>
      <c r="A23" s="1"/>
      <c r="B23" s="2"/>
      <c r="C23" s="106" t="s">
        <v>31</v>
      </c>
      <c r="D23" s="60"/>
      <c r="E23" s="60"/>
      <c r="F23" s="60"/>
      <c r="G23" s="60"/>
      <c r="H23" s="60"/>
      <c r="I23" s="60"/>
      <c r="J23" s="72"/>
      <c r="K23" s="107" t="str">
        <f>+L10</f>
        <v>GREENLAB</v>
      </c>
      <c r="L23" s="112"/>
      <c r="M23" s="112"/>
      <c r="N23" s="76"/>
      <c r="O23" s="5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1" customHeight="1" thickBot="1">
      <c r="A24" s="1"/>
      <c r="B24" s="1"/>
      <c r="C24" s="1"/>
      <c r="D24" s="2"/>
      <c r="E24" s="2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4.25" customHeight="1">
      <c r="A25" s="1"/>
      <c r="B25" s="1"/>
      <c r="C25" s="1"/>
      <c r="D25" s="2"/>
      <c r="E25" s="2"/>
      <c r="F25" s="1"/>
      <c r="G25" s="1"/>
      <c r="H25" s="108" t="s">
        <v>32</v>
      </c>
      <c r="I25" s="109"/>
      <c r="J25" s="109"/>
      <c r="K25" s="109"/>
      <c r="L25" s="109"/>
      <c r="M25" s="109"/>
      <c r="N25" s="109"/>
      <c r="O25" s="11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4.25" customHeight="1">
      <c r="A26" s="1"/>
      <c r="B26" s="1"/>
      <c r="C26" s="1"/>
      <c r="D26" s="2"/>
      <c r="E26" s="2"/>
      <c r="F26" s="2"/>
      <c r="G26" s="2"/>
      <c r="H26" s="88" t="s">
        <v>33</v>
      </c>
      <c r="I26" s="77"/>
      <c r="J26" s="70"/>
      <c r="K26" s="93">
        <f>F16-H16</f>
        <v>15643.679999999993</v>
      </c>
      <c r="L26" s="113"/>
      <c r="M26" s="113"/>
      <c r="N26" s="58"/>
      <c r="O26" s="10">
        <f>1-(H16/F16)</f>
        <v>0.13498708260059944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4.25" customHeight="1">
      <c r="A27" s="1"/>
      <c r="B27" s="1"/>
      <c r="C27" s="1"/>
      <c r="D27" s="2"/>
      <c r="E27" s="2"/>
      <c r="F27" s="2"/>
      <c r="G27" s="2"/>
      <c r="H27" s="88" t="s">
        <v>34</v>
      </c>
      <c r="I27" s="77"/>
      <c r="J27" s="70"/>
      <c r="K27" s="93">
        <f>+J16-H16</f>
        <v>54087.37999999999</v>
      </c>
      <c r="L27" s="113"/>
      <c r="M27" s="113"/>
      <c r="N27" s="58"/>
      <c r="O27" s="10">
        <f>1-(H16/J16)</f>
        <v>0.35045689897034926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 thickBot="1">
      <c r="A28" s="1"/>
      <c r="B28" s="1"/>
      <c r="C28" s="1"/>
      <c r="D28" s="2"/>
      <c r="E28" s="2"/>
      <c r="F28" s="2"/>
      <c r="G28" s="2"/>
      <c r="H28" s="88" t="s">
        <v>35</v>
      </c>
      <c r="I28" s="77"/>
      <c r="J28" s="70"/>
      <c r="K28" s="89">
        <f>+N16-H16</f>
        <v>31112.479999999996</v>
      </c>
      <c r="L28" s="114"/>
      <c r="M28" s="114"/>
      <c r="N28" s="70"/>
      <c r="O28" s="11">
        <f>1-(H16/N16)</f>
        <v>0.23685076774335978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39.75" customHeight="1" thickBot="1">
      <c r="A29" s="1"/>
      <c r="B29" s="1"/>
      <c r="C29" s="1"/>
      <c r="D29" s="2"/>
      <c r="E29" s="2"/>
      <c r="F29" s="2"/>
      <c r="G29" s="2"/>
      <c r="H29" s="90" t="s">
        <v>36</v>
      </c>
      <c r="I29" s="91"/>
      <c r="J29" s="91"/>
      <c r="K29" s="91"/>
      <c r="L29" s="91"/>
      <c r="M29" s="91"/>
      <c r="N29" s="91"/>
      <c r="O29" s="92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25" customHeight="1">
      <c r="A30" s="1"/>
      <c r="B30" s="1"/>
      <c r="C30" s="1"/>
      <c r="D30" s="2"/>
      <c r="E30" s="43"/>
      <c r="F30" s="44"/>
      <c r="G30" s="44"/>
      <c r="H30" s="44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25" customHeight="1">
      <c r="A31" s="1"/>
      <c r="B31" s="1"/>
      <c r="C31" s="105" t="s">
        <v>37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5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61.5" customHeight="1">
      <c r="A32" s="1"/>
      <c r="B32" s="1"/>
      <c r="C32" s="85"/>
      <c r="D32" s="76"/>
      <c r="E32" s="76"/>
      <c r="F32" s="58"/>
      <c r="G32" s="85"/>
      <c r="H32" s="76"/>
      <c r="I32" s="58"/>
      <c r="J32" s="85"/>
      <c r="K32" s="76"/>
      <c r="L32" s="76"/>
      <c r="M32" s="76"/>
      <c r="N32" s="76"/>
      <c r="O32" s="5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34.5" customHeight="1">
      <c r="A33" s="1"/>
      <c r="B33" s="1"/>
      <c r="C33" s="86" t="s">
        <v>38</v>
      </c>
      <c r="D33" s="76"/>
      <c r="E33" s="76"/>
      <c r="F33" s="58"/>
      <c r="G33" s="86" t="s">
        <v>39</v>
      </c>
      <c r="H33" s="76"/>
      <c r="I33" s="58"/>
      <c r="J33" s="86" t="s">
        <v>40</v>
      </c>
      <c r="K33" s="76"/>
      <c r="L33" s="76"/>
      <c r="M33" s="76"/>
      <c r="N33" s="76"/>
      <c r="O33" s="5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39.75" customHeight="1">
      <c r="A34" s="1"/>
      <c r="B34" s="1"/>
      <c r="C34" s="85" t="s">
        <v>41</v>
      </c>
      <c r="D34" s="76"/>
      <c r="E34" s="76"/>
      <c r="F34" s="58"/>
      <c r="G34" s="85" t="s">
        <v>42</v>
      </c>
      <c r="H34" s="76"/>
      <c r="I34" s="58"/>
      <c r="J34" s="85" t="s">
        <v>42</v>
      </c>
      <c r="K34" s="76"/>
      <c r="L34" s="76"/>
      <c r="M34" s="76"/>
      <c r="N34" s="76"/>
      <c r="O34" s="5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25" customHeight="1">
      <c r="A35" s="1"/>
      <c r="B35" s="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4.25" customHeight="1">
      <c r="A36" s="1"/>
      <c r="B36" s="1"/>
      <c r="C36" s="1"/>
      <c r="D36" s="13" t="e">
        <f>#REF!</f>
        <v>#REF!</v>
      </c>
      <c r="E36" s="13"/>
      <c r="F36" s="2"/>
      <c r="G36" s="2"/>
      <c r="H36" s="14">
        <f>H16</f>
        <v>100246.52</v>
      </c>
      <c r="I36" s="14">
        <f>F16</f>
        <v>115890.2</v>
      </c>
      <c r="J36" s="14">
        <f>J16</f>
        <v>154333.9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4.25" customHeight="1">
      <c r="A37" s="1"/>
      <c r="B37" s="15" t="s">
        <v>43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4.25" customHeight="1">
      <c r="A38" s="1"/>
      <c r="B38" s="18" t="s">
        <v>44</v>
      </c>
      <c r="C38" s="19"/>
      <c r="D38" s="18" t="s">
        <v>45</v>
      </c>
      <c r="E38" s="19"/>
      <c r="F38" s="20"/>
      <c r="G38" s="18" t="s">
        <v>46</v>
      </c>
      <c r="H38" s="19"/>
      <c r="I38" s="20"/>
      <c r="J38" s="18" t="s">
        <v>47</v>
      </c>
      <c r="K38" s="19"/>
      <c r="L38" s="19"/>
      <c r="M38" s="19"/>
      <c r="N38" s="19"/>
      <c r="O38" s="2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57" customHeight="1">
      <c r="A39" s="1"/>
      <c r="B39" s="99"/>
      <c r="C39" s="100"/>
      <c r="D39" s="29"/>
      <c r="E39" s="30"/>
      <c r="F39" s="31"/>
      <c r="G39" s="29"/>
      <c r="H39" s="30"/>
      <c r="I39" s="31"/>
      <c r="J39" s="99"/>
      <c r="K39" s="101"/>
      <c r="L39" s="101"/>
      <c r="M39" s="101"/>
      <c r="N39" s="101"/>
      <c r="O39" s="10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20.25" customHeight="1">
      <c r="A40" s="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20.25" customHeight="1">
      <c r="A41" s="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4.25" customHeight="1">
      <c r="A42" s="1"/>
      <c r="B42" s="1"/>
      <c r="C42" s="1"/>
      <c r="D42" s="13"/>
      <c r="E42" s="13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4.25" customHeight="1">
      <c r="A43" s="1"/>
      <c r="B43" s="1"/>
      <c r="C43" s="1"/>
      <c r="D43" s="13"/>
      <c r="E43" s="13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4.25" customHeight="1">
      <c r="A44" s="1"/>
      <c r="B44" s="1"/>
      <c r="C44" s="1"/>
      <c r="D44" s="13"/>
      <c r="E44" s="13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4.25" customHeight="1">
      <c r="A45" s="1"/>
      <c r="B45" s="1"/>
      <c r="C45" s="1"/>
      <c r="D45" s="13"/>
      <c r="E45" s="13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4.25" customHeight="1">
      <c r="A100" s="1"/>
      <c r="B100" s="1"/>
      <c r="C100" s="1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4.25" customHeight="1">
      <c r="A101" s="1"/>
      <c r="B101" s="1"/>
      <c r="C101" s="1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</sheetData>
  <mergeCells count="61">
    <mergeCell ref="B5:O6"/>
    <mergeCell ref="L10:M10"/>
    <mergeCell ref="L21:M21"/>
    <mergeCell ref="L13:M13"/>
    <mergeCell ref="B2:C4"/>
    <mergeCell ref="D2:J4"/>
    <mergeCell ref="K2:O2"/>
    <mergeCell ref="K3:O3"/>
    <mergeCell ref="K4:O4"/>
    <mergeCell ref="B7:O7"/>
    <mergeCell ref="C8:G8"/>
    <mergeCell ref="H8:I8"/>
    <mergeCell ref="J8:K8"/>
    <mergeCell ref="B9:G9"/>
    <mergeCell ref="H9:O9"/>
    <mergeCell ref="Q9:Q10"/>
    <mergeCell ref="B10:B11"/>
    <mergeCell ref="C10:C11"/>
    <mergeCell ref="D10:D11"/>
    <mergeCell ref="E10:E11"/>
    <mergeCell ref="F10:G10"/>
    <mergeCell ref="H10:I10"/>
    <mergeCell ref="J10:K10"/>
    <mergeCell ref="N10:O10"/>
    <mergeCell ref="B13:E13"/>
    <mergeCell ref="F13:G13"/>
    <mergeCell ref="H13:I13"/>
    <mergeCell ref="J13:K13"/>
    <mergeCell ref="N13:O13"/>
    <mergeCell ref="C15:D15"/>
    <mergeCell ref="C16:D16"/>
    <mergeCell ref="C17:D17"/>
    <mergeCell ref="C18:D18"/>
    <mergeCell ref="C20:D20"/>
    <mergeCell ref="F21:G21"/>
    <mergeCell ref="H21:I21"/>
    <mergeCell ref="J21:K21"/>
    <mergeCell ref="N21:O21"/>
    <mergeCell ref="C23:J23"/>
    <mergeCell ref="K23:O23"/>
    <mergeCell ref="C21:D21"/>
    <mergeCell ref="C33:F33"/>
    <mergeCell ref="G33:I33"/>
    <mergeCell ref="J33:O33"/>
    <mergeCell ref="H25:O25"/>
    <mergeCell ref="H26:J26"/>
    <mergeCell ref="K26:N26"/>
    <mergeCell ref="H27:J27"/>
    <mergeCell ref="K27:N27"/>
    <mergeCell ref="H28:J28"/>
    <mergeCell ref="K28:N28"/>
    <mergeCell ref="H29:O29"/>
    <mergeCell ref="C31:O31"/>
    <mergeCell ref="C32:F32"/>
    <mergeCell ref="G32:I32"/>
    <mergeCell ref="J32:O32"/>
    <mergeCell ref="C34:F34"/>
    <mergeCell ref="G34:I34"/>
    <mergeCell ref="J34:O34"/>
    <mergeCell ref="B39:C39"/>
    <mergeCell ref="J39:O39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customXml/itemProps2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2024-03-22T22:10:16Z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