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RDENES OFS/REQ 1108-179/"/>
    </mc:Choice>
  </mc:AlternateContent>
  <xr:revisionPtr revIDLastSave="0" documentId="14_{916C5046-A0E4-494B-9A2B-2D263A1C06D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10" l="1"/>
  <c r="J17" i="10"/>
  <c r="G17" i="10"/>
  <c r="M16" i="10"/>
  <c r="M15" i="10"/>
  <c r="J16" i="10"/>
  <c r="J15" i="10"/>
  <c r="G16" i="10"/>
  <c r="G15" i="10"/>
  <c r="I24" i="10" a="1"/>
  <c r="I24" i="10" s="1"/>
  <c r="G18" i="10" l="1"/>
  <c r="G20" i="10" s="1"/>
  <c r="L30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D30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J24" i="10"/>
  <c r="F24" i="10" a="1"/>
  <c r="F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8" i="10" l="1"/>
  <c r="J20" i="10" s="1"/>
  <c r="M18" i="10"/>
  <c r="M20" i="10" s="1"/>
  <c r="P17" i="10"/>
  <c r="P18" i="10" s="1"/>
  <c r="P19" i="10" s="1"/>
  <c r="P20" i="10" s="1"/>
  <c r="O30" i="10"/>
  <c r="P30" i="10" s="1"/>
  <c r="I30" i="10"/>
  <c r="J30" i="10"/>
  <c r="F30" i="10"/>
  <c r="G24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<sst xmlns="http://schemas.openxmlformats.org/spreadsheetml/2006/main" count="319" uniqueCount="188">
  <si>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</si>
  <si>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</si>
  <si>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</si>
  <si>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</si>
  <si>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</si>
  <si>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</si>
  <si>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</si>
  <si>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</si>
  <si>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</si>
  <si>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</si>
  <si>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</si>
  <si>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</si>
  <si>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</si>
  <si>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</si>
  <si>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</si>
  <si>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</si>
  <si>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</si>
  <si>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</si>
  <si>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</si>
  <si>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</si>
  <si>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</si>
  <si>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</si>
  <si>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</si>
  <si>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</si>
  <si>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</si>
  <si>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</si>
  <si>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</si>
  <si>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</si>
  <si>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</si>
  <si>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</si>
  <si>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</si>
  <si>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</si>
  <si>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</si>
  <si>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</si>
  <si>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</si>
  <si>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</si>
  <si>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</si>
  <si>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</si>
  <si>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</si>
  <si>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</si>
  <si>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</si>
  <si>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</si>
  <si>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</si>
  <si>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</si>
  <si>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</si>
  <si>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</si>
  <si>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</si>
  <si>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</si>
  <si>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</si>
  <si>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</si>
  <si>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</si>
  <si>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</si>
  <si>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</si>
  <si>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</si>
  <si>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</si>
  <si>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</si>
  <si>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</si>
  <si>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</si>
  <si>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</si>
  <si>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</si>
  <si>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</si>
  <si>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</si>
  <si>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</si>
  <si>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</si>
  <si>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</si>
  <si>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</si>
  <si>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</si>
  <si>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</si>
  <si>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</si>
  <si>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</si>
  <si>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</si>
  <si>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</si>
  <si>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</si>
  <si>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</si>
  <si>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</si>
  <si>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</si>
  <si>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</si>
  <si>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</si>
  <si>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</si>
  <si>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</si>
  <si>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</si>
  <si>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</si>
  <si>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</si>
  <si>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</si>
  <si>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</si>
  <si>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</si>
  <si>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</si>
  <si>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</si>
  <si>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</si>
  <si>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</si>
  <si>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</si>
  <si>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</si>
  <si>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</si>
  <si>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</si>
  <si>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</si>
  <si>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</si>
  <si>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</si>
  <si>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</si>
  <si>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</si>
  <si>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</si>
  <si>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</si>
  <si>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</si>
  <si>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</si>
  <si>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</si>
  <si>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</si>
  <si>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</si>
  <si>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</si>
  <si>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</si>
  <si>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</si>
  <si>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</si>
  <si>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</si>
  <si>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</si>
  <si>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</si>
  <si>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</si>
  <si>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</si>
  <si>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</si>
  <si>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</si>
  <si>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</si>
  <si>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</si>
  <si>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</si>
  <si>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</si>
  <si>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</si>
  <si>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</si>
  <si>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</si>
  <si>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</si>
  <si>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</si>
  <si>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</si>
  <si>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</si>
  <si>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</si>
  <si>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</si>
  <si>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</si>
  <si>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</si>
  <si>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</si>
  <si>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</si>
  <si>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</si>
  <si>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</si>
  <si>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</si>
  <si>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</si>
  <si>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</si>
  <si>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</si>
  <si>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</si>
  <si>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</si>
  <si>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</si>
  <si>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</si>
  <si>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</si>
  <si>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</si>
  <si>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</si>
  <si>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</si>
  <si>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</si>
  <si>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</si>
  <si>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</si>
  <si>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</si>
  <si>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</si>
  <si>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</si>
  <si>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</si>
  <si>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</si>
  <si>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</si>
  <si>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</si>
  <si>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</si>
  <si>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</si>
  <si>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</si>
  <si>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</si>
  <si>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</si>
  <si>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</si>
  <si>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</si>
  <si>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</si>
  <si>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</si>
  <si>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</si>
  <si>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</si>
  <si>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</si>
  <si>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</si>
  <si>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</si>
  <si>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</si>
  <si>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</si>
  <si>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</si>
  <si>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</si>
  <si>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</si>
  <si>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</si>
  <si>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</si>
  <si>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</si>
  <si>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1108-179</t>
  </si>
  <si>
    <t>millar</t>
  </si>
  <si>
    <t>FORMATO GUIA DE SALIDA MUELLE/CANTIDAD 2 MILLARES (ORIGINAL + 2 COPIA), TAMAÑO MITAD DE HOJA A4, INICIO DE CORRELATIVO 207501</t>
  </si>
  <si>
    <t>FORMATO SOLICITUD DE SERVICIO EN MUELLE/CANTIDAD 2 MILLARES</t>
  </si>
  <si>
    <t>KAMI ARTS</t>
  </si>
  <si>
    <t>ZONA GRAFICA PAITA</t>
  </si>
  <si>
    <t>SANTO DOMINGO</t>
  </si>
  <si>
    <t>SE ELEIGIO A KAMI ARTS POR EL PRECIO Y POR TRABAJAR A CREDITO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</si>
</sst>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164" fontId="43" fillId="0" borderId="28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16" borderId="28" xfId="2" applyNumberFormat="1" applyFont="1" applyFill="1" applyBorder="1" applyAlignment="1">
      <alignment horizontal="center" vertical="center" wrapText="1"/>
    </xf>
    <xf numFmtId="167" fontId="42" fillId="16" borderId="28" xfId="2" applyNumberFormat="1" applyFont="1" applyFill="1" applyBorder="1" applyAlignment="1">
      <alignment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7"/>
  <sheetViews>
    <sheetView tabSelected="1" zoomScale="40" zoomScaleNormal="40" zoomScaleSheetLayoutView="50" workbookViewId="0">
      <selection activeCell="E35" sqref="E35:P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74"/>
      <c r="C2" s="177" t="s">
        <v>160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01"/>
    </row>
    <row r="3" spans="1:17" ht="33" customHeight="1">
      <c r="A3" s="1"/>
      <c r="B3" s="175"/>
      <c r="C3" s="179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02"/>
    </row>
    <row r="4" spans="1:17" ht="33" customHeight="1">
      <c r="A4" s="1"/>
      <c r="B4" s="175"/>
      <c r="C4" s="181" t="s">
        <v>0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02"/>
    </row>
    <row r="5" spans="1:17" ht="33" customHeight="1">
      <c r="A5" s="1"/>
      <c r="B5" s="176"/>
      <c r="C5" s="179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83" t="s">
        <v>179</v>
      </c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02"/>
    </row>
    <row r="8" spans="1:17" ht="33" customHeight="1">
      <c r="A8" s="1"/>
      <c r="B8" s="126" t="s">
        <v>2</v>
      </c>
      <c r="C8" s="169">
        <v>45940</v>
      </c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02"/>
    </row>
    <row r="9" spans="1:17" ht="33" customHeight="1">
      <c r="A9" s="1"/>
      <c r="B9" s="126" t="s">
        <v>3</v>
      </c>
      <c r="C9" s="183" t="s">
        <v>180</v>
      </c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02"/>
    </row>
    <row r="10" spans="1:17" ht="33" customHeight="1">
      <c r="A10" s="1"/>
      <c r="B10" s="126" t="s">
        <v>4</v>
      </c>
      <c r="C10" s="169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02"/>
    </row>
    <row r="11" spans="1:17" ht="33" customHeight="1">
      <c r="A11" s="1"/>
      <c r="B11" s="126" t="s">
        <v>5</v>
      </c>
      <c r="C11" s="171">
        <v>3.5459999999999998</v>
      </c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02"/>
    </row>
    <row r="12" spans="1:17" ht="14.25" customHeight="1">
      <c r="A12" s="1"/>
      <c r="B12" s="105"/>
      <c r="C12" s="5"/>
      <c r="D12" s="6"/>
      <c r="E12" s="172"/>
      <c r="F12" s="172"/>
      <c r="G12" s="173"/>
      <c r="H12" s="172"/>
      <c r="I12" s="172"/>
      <c r="J12" s="173"/>
      <c r="K12" s="172"/>
      <c r="L12" s="172"/>
      <c r="M12" s="173"/>
      <c r="N12" s="172"/>
      <c r="O12" s="172"/>
      <c r="P12" s="173"/>
      <c r="Q12" s="102"/>
    </row>
    <row r="13" spans="1:17" ht="52.8" customHeight="1">
      <c r="A13" s="1"/>
      <c r="B13" s="165"/>
      <c r="C13" s="167" t="s">
        <v>6</v>
      </c>
      <c r="D13" s="167" t="s">
        <v>7</v>
      </c>
      <c r="E13" s="184" t="s">
        <v>184</v>
      </c>
      <c r="F13" s="185"/>
      <c r="G13" s="186"/>
      <c r="H13" s="187" t="s">
        <v>185</v>
      </c>
      <c r="I13" s="188"/>
      <c r="J13" s="189"/>
      <c r="K13" s="158" t="s">
        <v>186</v>
      </c>
      <c r="L13" s="159"/>
      <c r="M13" s="160"/>
      <c r="N13" s="158" t="s">
        <v>176</v>
      </c>
      <c r="O13" s="159"/>
      <c r="P13" s="160"/>
      <c r="Q13" s="102"/>
    </row>
    <row r="14" spans="1:17" ht="33.6" customHeight="1">
      <c r="A14" s="1"/>
      <c r="B14" s="166"/>
      <c r="C14" s="168"/>
      <c r="D14" s="168"/>
      <c r="E14" s="190" t="s">
        <v>10</v>
      </c>
      <c r="F14" s="191"/>
      <c r="G14" s="124" t="s">
        <v>11</v>
      </c>
      <c r="H14" s="192" t="s">
        <v>10</v>
      </c>
      <c r="I14" s="193"/>
      <c r="J14" s="125" t="s">
        <v>11</v>
      </c>
      <c r="K14" s="161" t="s">
        <v>177</v>
      </c>
      <c r="L14" s="162"/>
      <c r="M14" s="94" t="s">
        <v>178</v>
      </c>
      <c r="N14" s="161" t="s">
        <v>10</v>
      </c>
      <c r="O14" s="162"/>
      <c r="P14" s="94" t="s">
        <v>11</v>
      </c>
      <c r="Q14" s="102"/>
    </row>
    <row r="15" spans="1:17" ht="69.599999999999994" customHeight="1">
      <c r="A15" s="1"/>
      <c r="B15" s="137" t="s">
        <v>182</v>
      </c>
      <c r="C15" s="137">
        <v>2</v>
      </c>
      <c r="D15" s="137" t="s">
        <v>181</v>
      </c>
      <c r="E15" s="260">
        <v>210.5932</v>
      </c>
      <c r="F15" s="260"/>
      <c r="G15" s="261">
        <f>C15*E15</f>
        <v>421.18639999999999</v>
      </c>
      <c r="H15" s="262">
        <v>194.91524999999999</v>
      </c>
      <c r="I15" s="262"/>
      <c r="J15" s="263">
        <f>C15*H15</f>
        <v>389.83049999999997</v>
      </c>
      <c r="K15" s="262">
        <v>200</v>
      </c>
      <c r="L15" s="262"/>
      <c r="M15" s="263">
        <f>C15*K15</f>
        <v>400</v>
      </c>
      <c r="N15" s="139"/>
      <c r="O15" s="139"/>
      <c r="P15" s="127"/>
      <c r="Q15" s="102"/>
    </row>
    <row r="16" spans="1:17" ht="69.599999999999994" customHeight="1">
      <c r="A16" s="1"/>
      <c r="B16" s="137" t="s">
        <v>183</v>
      </c>
      <c r="C16" s="137">
        <v>2</v>
      </c>
      <c r="D16" s="137" t="s">
        <v>181</v>
      </c>
      <c r="E16" s="260">
        <v>73.898300000000006</v>
      </c>
      <c r="F16" s="260"/>
      <c r="G16" s="261">
        <f>C16*E16</f>
        <v>147.79660000000001</v>
      </c>
      <c r="H16" s="262">
        <v>76.271186</v>
      </c>
      <c r="I16" s="262"/>
      <c r="J16" s="263">
        <f>C16*H16</f>
        <v>152.542372</v>
      </c>
      <c r="K16" s="262">
        <v>200</v>
      </c>
      <c r="L16" s="262"/>
      <c r="M16" s="263">
        <f>C16*K16</f>
        <v>400</v>
      </c>
      <c r="N16" s="139"/>
      <c r="O16" s="139"/>
      <c r="P16" s="127"/>
      <c r="Q16" s="102"/>
    </row>
    <row r="17" spans="1:17" ht="25.5" customHeight="1">
      <c r="A17" s="1"/>
      <c r="B17" s="107"/>
      <c r="C17" s="82"/>
      <c r="D17" s="85"/>
      <c r="E17" s="157" t="s">
        <v>12</v>
      </c>
      <c r="F17" s="157"/>
      <c r="G17" s="264">
        <f>SUM(G15:G16)</f>
        <v>568.98299999999995</v>
      </c>
      <c r="H17" s="157" t="s">
        <v>12</v>
      </c>
      <c r="I17" s="157"/>
      <c r="J17" s="265">
        <f>SUM(J15:J16)</f>
        <v>542.37287199999992</v>
      </c>
      <c r="K17" s="157" t="s">
        <v>12</v>
      </c>
      <c r="L17" s="157"/>
      <c r="M17" s="267">
        <f>SUM(M15:M16)</f>
        <v>800</v>
      </c>
      <c r="N17" s="156" t="s">
        <v>12</v>
      </c>
      <c r="O17" s="156"/>
      <c r="P17" s="129" t="e">
        <f>SUM(#REF!)</f>
        <v>#REF!</v>
      </c>
      <c r="Q17" s="102"/>
    </row>
    <row r="18" spans="1:17" ht="25.5" customHeight="1">
      <c r="A18" s="1"/>
      <c r="B18" s="103"/>
      <c r="C18" s="82"/>
      <c r="D18" s="85"/>
      <c r="E18" s="156" t="s">
        <v>13</v>
      </c>
      <c r="F18" s="156"/>
      <c r="G18" s="264">
        <f>+G17*0.18</f>
        <v>102.41693999999998</v>
      </c>
      <c r="H18" s="156" t="s">
        <v>13</v>
      </c>
      <c r="I18" s="156"/>
      <c r="J18" s="266">
        <f>J17*0.18</f>
        <v>97.627116959999981</v>
      </c>
      <c r="K18" s="156" t="s">
        <v>13</v>
      </c>
      <c r="L18" s="156"/>
      <c r="M18" s="268">
        <f>0.18*M17</f>
        <v>144</v>
      </c>
      <c r="N18" s="156" t="s">
        <v>13</v>
      </c>
      <c r="O18" s="156"/>
      <c r="P18" s="130" t="e">
        <f>P17*0.18</f>
        <v>#REF!</v>
      </c>
      <c r="Q18" s="102"/>
    </row>
    <row r="19" spans="1:17" ht="25.5" customHeight="1">
      <c r="A19" s="1"/>
      <c r="B19" s="103"/>
      <c r="C19" s="82"/>
      <c r="D19" s="85"/>
      <c r="E19" s="156" t="s">
        <v>14</v>
      </c>
      <c r="F19" s="156"/>
      <c r="G19" s="264"/>
      <c r="H19" s="156" t="s">
        <v>14</v>
      </c>
      <c r="I19" s="156"/>
      <c r="J19" s="266"/>
      <c r="K19" s="156" t="s">
        <v>14</v>
      </c>
      <c r="L19" s="156"/>
      <c r="M19" s="269"/>
      <c r="N19" s="156" t="s">
        <v>175</v>
      </c>
      <c r="O19" s="156"/>
      <c r="P19" s="131" t="e">
        <f>SUM(P17:P18)</f>
        <v>#REF!</v>
      </c>
      <c r="Q19" s="102"/>
    </row>
    <row r="20" spans="1:17" ht="25.5" customHeight="1">
      <c r="A20" s="1"/>
      <c r="B20" s="103"/>
      <c r="C20" s="83"/>
      <c r="D20" s="85"/>
      <c r="E20" s="156" t="s">
        <v>15</v>
      </c>
      <c r="F20" s="156"/>
      <c r="G20" s="264">
        <f>+G17+G18</f>
        <v>671.3999399999999</v>
      </c>
      <c r="H20" s="156" t="s">
        <v>15</v>
      </c>
      <c r="I20" s="156"/>
      <c r="J20" s="266">
        <f>SUM(J17:J19)</f>
        <v>639.99998895999988</v>
      </c>
      <c r="K20" s="156" t="s">
        <v>15</v>
      </c>
      <c r="L20" s="156"/>
      <c r="M20" s="132">
        <f>SUM(M17:M18)</f>
        <v>944</v>
      </c>
      <c r="N20" s="156" t="s">
        <v>15</v>
      </c>
      <c r="O20" s="156"/>
      <c r="P20" s="132" t="e">
        <f>P19*3.56</f>
        <v>#REF!</v>
      </c>
      <c r="Q20" s="102"/>
    </row>
    <row r="21" spans="1:17" ht="14.25" customHeight="1">
      <c r="A21" s="1"/>
      <c r="B21" s="108"/>
      <c r="C21" s="7"/>
      <c r="D21" s="7"/>
      <c r="E21" s="7"/>
      <c r="F21" s="7"/>
      <c r="G21" s="8"/>
      <c r="H21" s="7"/>
      <c r="I21" s="7"/>
      <c r="J21" s="8"/>
      <c r="K21" s="8"/>
      <c r="L21" s="8"/>
      <c r="M21" s="128"/>
      <c r="N21" s="8"/>
      <c r="O21" s="8"/>
      <c r="P21" s="128"/>
      <c r="Q21" s="102"/>
    </row>
    <row r="22" spans="1:17" ht="14.25" customHeight="1">
      <c r="A22" s="1"/>
      <c r="B22" s="109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2"/>
    </row>
    <row r="23" spans="1:17" ht="33" customHeight="1">
      <c r="A23" s="1"/>
      <c r="B23" s="163" t="s">
        <v>16</v>
      </c>
      <c r="C23" s="164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02"/>
    </row>
    <row r="24" spans="1:17" ht="30.6" customHeight="1">
      <c r="A24" s="1"/>
      <c r="B24" s="146" t="s">
        <v>17</v>
      </c>
      <c r="C24" s="147"/>
      <c r="D24" s="72">
        <v>0.4</v>
      </c>
      <c r="E24" s="73" t="s">
        <v>147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79">
        <f>D24*F24</f>
        <v>1.6</v>
      </c>
      <c r="H24" s="73" t="s">
        <v>147</v>
      </c>
      <c r="I24" s="78" cm="1">
        <f t="array" ref="I24">_xlfn.IFS(H24=PUNTAJES!$E$9,PUNTAJES!$F$9,H24=PUNTAJES!$E$10,PUNTAJES!$F$10,H24=PUNTAJES!$E$11,PUNTAJES!$F$11,H24=PUNTAJES!$E$12,PUNTAJES!$F$12,H24=PUNTAJES!$E$13,PUNTAJES!$F$13)</f>
        <v>4</v>
      </c>
      <c r="J24" s="133">
        <f>D24*I24</f>
        <v>1.6</v>
      </c>
      <c r="K24" s="73" t="s">
        <v>147</v>
      </c>
      <c r="L24" s="78">
        <v>3</v>
      </c>
      <c r="M24" s="133">
        <v>0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3">
        <f t="shared" ref="P24:P29" si="0">D24*O24</f>
        <v>0.8</v>
      </c>
      <c r="Q24" s="102"/>
    </row>
    <row r="25" spans="1:17" ht="30.6" customHeight="1">
      <c r="A25" s="1"/>
      <c r="B25" s="146" t="s">
        <v>155</v>
      </c>
      <c r="C25" s="147"/>
      <c r="D25" s="72">
        <v>0.2</v>
      </c>
      <c r="E25" s="74" t="s">
        <v>126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79">
        <f t="shared" ref="G25:G29" si="1">D25*F25</f>
        <v>1</v>
      </c>
      <c r="H25" s="74" t="s">
        <v>173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33">
        <f t="shared" ref="J25:J29" si="2">D25*I25</f>
        <v>0.4</v>
      </c>
      <c r="K25" s="74" t="s">
        <v>173</v>
      </c>
      <c r="L25" s="78">
        <v>5</v>
      </c>
      <c r="M25" s="133">
        <v>1</v>
      </c>
      <c r="N25" s="74" t="s">
        <v>173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33">
        <f t="shared" si="0"/>
        <v>0.4</v>
      </c>
      <c r="Q25" s="102"/>
    </row>
    <row r="26" spans="1:17" ht="30.6" customHeight="1">
      <c r="A26" s="2"/>
      <c r="B26" s="146" t="s">
        <v>143</v>
      </c>
      <c r="C26" s="147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v>0.3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3">
        <f t="shared" si="2"/>
        <v>0.30000000000000004</v>
      </c>
      <c r="K26" s="76" t="s">
        <v>152</v>
      </c>
      <c r="L26" s="78">
        <v>4</v>
      </c>
      <c r="M26" s="133">
        <v>1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33">
        <f t="shared" si="0"/>
        <v>0.1</v>
      </c>
      <c r="Q26" s="110"/>
    </row>
    <row r="27" spans="1:17" ht="30.6" customHeight="1">
      <c r="A27" s="1"/>
      <c r="B27" s="146" t="s">
        <v>163</v>
      </c>
      <c r="C27" s="147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1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3">
        <f t="shared" si="2"/>
        <v>0</v>
      </c>
      <c r="K27" s="74" t="s">
        <v>167</v>
      </c>
      <c r="L27" s="78">
        <v>0</v>
      </c>
      <c r="M27" s="133">
        <v>0</v>
      </c>
      <c r="N27" s="74" t="s">
        <v>165</v>
      </c>
      <c r="O27" s="80" cm="1">
        <f t="array" ref="O27">_xlfn.IFS(N27=PUNTAJES!$B$19,PUNTAJES!$C$19,N27=PUNTAJES!$B$20,PUNTAJES!$C$20,N27=PUNTAJES!$B$21,PUNTAJES!$C$21)</f>
        <v>5</v>
      </c>
      <c r="P27" s="133">
        <f t="shared" si="0"/>
        <v>0.75</v>
      </c>
      <c r="Q27" s="102"/>
    </row>
    <row r="28" spans="1:17" ht="30.6" customHeight="1">
      <c r="A28" s="1"/>
      <c r="B28" s="146" t="s">
        <v>157</v>
      </c>
      <c r="C28" s="147"/>
      <c r="D28" s="72">
        <v>0.05</v>
      </c>
      <c r="E28" s="74" t="s">
        <v>145</v>
      </c>
      <c r="F28" s="80" cm="1">
        <f t="array" ref="F28">_xlfn.IFS(E28=PUNTAJES!$H$9,PUNTAJES!$I$9,E28=PUNTAJES!$H$10,PUNTAJES!$I$10,E28=PUNTAJES!$H$11,PUNTAJES!$I$11,E28=PUNTAJES!$H$12,PUNTAJES!$I$12)</f>
        <v>2</v>
      </c>
      <c r="G28" s="79">
        <f t="shared" si="1"/>
        <v>0.1</v>
      </c>
      <c r="H28" s="74" t="s">
        <v>145</v>
      </c>
      <c r="I28" s="80" cm="1">
        <f t="array" ref="I28">_xlfn.IFS(H28=PUNTAJES!$H$9,PUNTAJES!$I$9,H28=PUNTAJES!$H$10,PUNTAJES!$I$10,H28=PUNTAJES!$H$11,PUNTAJES!$I$11,H28=PUNTAJES!$H$12,PUNTAJES!$I$12)</f>
        <v>2</v>
      </c>
      <c r="J28" s="133">
        <f t="shared" si="2"/>
        <v>0.1</v>
      </c>
      <c r="K28" s="74" t="s">
        <v>145</v>
      </c>
      <c r="L28" s="78">
        <v>2</v>
      </c>
      <c r="M28" s="133">
        <v>0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3">
        <f t="shared" si="0"/>
        <v>0.1</v>
      </c>
      <c r="Q28" s="102"/>
    </row>
    <row r="29" spans="1:17" ht="30.6" customHeight="1" thickBot="1">
      <c r="A29" s="1"/>
      <c r="B29" s="146" t="s">
        <v>124</v>
      </c>
      <c r="C29" s="147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79">
        <f t="shared" si="1"/>
        <v>0.30000000000000004</v>
      </c>
      <c r="H29" s="74" t="s">
        <v>130</v>
      </c>
      <c r="I29" s="80" cm="1">
        <f t="array" ref="I29">_xlfn.IFS(H29=PUNTAJES!$E$4,PUNTAJES!$F$4,H29=PUNTAJES!$E$5,PUNTAJES!$F$5,H29=PUNTAJES!$E$6,PUNTAJES!$F$6)</f>
        <v>2</v>
      </c>
      <c r="J29" s="134">
        <f t="shared" si="2"/>
        <v>0.2</v>
      </c>
      <c r="K29" s="74" t="s">
        <v>127</v>
      </c>
      <c r="L29" s="78">
        <v>3</v>
      </c>
      <c r="M29" s="134">
        <v>0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4">
        <f t="shared" si="0"/>
        <v>0.30000000000000004</v>
      </c>
      <c r="Q29" s="102"/>
    </row>
    <row r="30" spans="1:17" ht="30.6" customHeight="1" thickBot="1">
      <c r="A30" s="1"/>
      <c r="B30" s="146" t="s">
        <v>15</v>
      </c>
      <c r="C30" s="147"/>
      <c r="D30" s="77">
        <f>SUM(D24:D29)</f>
        <v>1.0000000000000002</v>
      </c>
      <c r="E30" s="84" t="s">
        <v>159</v>
      </c>
      <c r="F30" s="119">
        <f>SUM(F24:F29)</f>
        <v>18</v>
      </c>
      <c r="G30" s="138">
        <v>3</v>
      </c>
      <c r="H30" s="84" t="s">
        <v>159</v>
      </c>
      <c r="I30" s="119">
        <f>SUM(I24:I29)</f>
        <v>13</v>
      </c>
      <c r="J30" s="136">
        <f>SUM(J24:J29)</f>
        <v>2.6</v>
      </c>
      <c r="K30" s="84" t="s">
        <v>159</v>
      </c>
      <c r="L30" s="78">
        <f>SUM(L24:L29)</f>
        <v>17</v>
      </c>
      <c r="M30" s="136">
        <v>2</v>
      </c>
      <c r="N30" s="84" t="s">
        <v>159</v>
      </c>
      <c r="O30" s="119">
        <f>SUM(O24:O29)</f>
        <v>15</v>
      </c>
      <c r="P30" s="135">
        <f>SUM(P24:P29)</f>
        <v>2.4500000000000002</v>
      </c>
      <c r="Q30" s="102"/>
    </row>
    <row r="31" spans="1:17" ht="31.8" customHeight="1">
      <c r="A31" s="1"/>
      <c r="B31" s="111"/>
      <c r="C31" s="148" t="s">
        <v>18</v>
      </c>
      <c r="D31" s="149"/>
      <c r="E31" s="140"/>
      <c r="F31" s="141"/>
      <c r="G31" s="142"/>
      <c r="H31" s="140"/>
      <c r="I31" s="141"/>
      <c r="J31" s="142"/>
      <c r="K31" s="140"/>
      <c r="L31" s="141"/>
      <c r="M31" s="142"/>
      <c r="N31" s="140" t="s">
        <v>171</v>
      </c>
      <c r="O31" s="141"/>
      <c r="P31" s="142"/>
      <c r="Q31" s="102"/>
    </row>
    <row r="32" spans="1:17" ht="31.8" customHeight="1">
      <c r="A32" s="1"/>
      <c r="B32" s="111"/>
      <c r="C32" s="143" t="s">
        <v>161</v>
      </c>
      <c r="D32" s="144"/>
      <c r="E32" s="140"/>
      <c r="F32" s="141"/>
      <c r="G32" s="145"/>
      <c r="H32" s="140"/>
      <c r="I32" s="141"/>
      <c r="J32" s="145"/>
      <c r="K32" s="140"/>
      <c r="L32" s="141"/>
      <c r="M32" s="145"/>
      <c r="N32" s="140" t="s">
        <v>172</v>
      </c>
      <c r="O32" s="141"/>
      <c r="P32" s="145"/>
      <c r="Q32" s="102"/>
    </row>
    <row r="33" spans="1:17" ht="31.8" customHeight="1">
      <c r="A33" s="1"/>
      <c r="B33" s="111"/>
      <c r="C33" s="143" t="s">
        <v>19</v>
      </c>
      <c r="D33" s="155"/>
      <c r="E33" s="140"/>
      <c r="F33" s="141"/>
      <c r="G33" s="145"/>
      <c r="H33" s="140"/>
      <c r="I33" s="141"/>
      <c r="J33" s="145"/>
      <c r="K33" s="140"/>
      <c r="L33" s="141"/>
      <c r="M33" s="145"/>
      <c r="N33" s="140" t="s">
        <v>174</v>
      </c>
      <c r="O33" s="141"/>
      <c r="P33" s="145"/>
      <c r="Q33" s="102"/>
    </row>
    <row r="34" spans="1:17" ht="36.6" customHeight="1">
      <c r="A34" s="1"/>
      <c r="B34" s="109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02"/>
    </row>
    <row r="35" spans="1:17" ht="29.4" customHeight="1">
      <c r="A35" s="2"/>
      <c r="B35" s="150" t="s">
        <v>20</v>
      </c>
      <c r="C35" s="151"/>
      <c r="D35" s="151"/>
      <c r="E35" s="152" t="s">
        <v>187</v>
      </c>
      <c r="F35" s="152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10"/>
    </row>
    <row r="36" spans="1:17" ht="33.6" customHeight="1">
      <c r="A36" s="2"/>
      <c r="B36" s="112"/>
      <c r="C36" s="12"/>
      <c r="D36" s="12"/>
      <c r="E36" s="153"/>
      <c r="F36" s="153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10"/>
    </row>
    <row r="37" spans="1:17" ht="27.6" customHeight="1">
      <c r="A37" s="2"/>
      <c r="B37" s="109"/>
      <c r="C37" s="13"/>
      <c r="D37" s="1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10"/>
    </row>
    <row r="38" spans="1:17" ht="14.25" customHeight="1" thickBot="1">
      <c r="A38" s="1"/>
      <c r="B38" s="113"/>
      <c r="C38" s="114"/>
      <c r="D38" s="114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6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H14:I14"/>
    <mergeCell ref="E15:F15"/>
    <mergeCell ref="H15:I15"/>
    <mergeCell ref="K15:L15"/>
    <mergeCell ref="N15:O15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B26:C26"/>
    <mergeCell ref="E17:F17"/>
    <mergeCell ref="H17:I17"/>
    <mergeCell ref="N13:P13"/>
    <mergeCell ref="K13:M13"/>
    <mergeCell ref="K14:L14"/>
    <mergeCell ref="N14:O14"/>
    <mergeCell ref="B23:C23"/>
    <mergeCell ref="N17:O17"/>
    <mergeCell ref="K17:L17"/>
    <mergeCell ref="B13:B14"/>
    <mergeCell ref="C13:C14"/>
    <mergeCell ref="D13:D14"/>
    <mergeCell ref="E13:G13"/>
    <mergeCell ref="H13:J13"/>
    <mergeCell ref="E14:F14"/>
    <mergeCell ref="B28:C28"/>
    <mergeCell ref="E18:F18"/>
    <mergeCell ref="H18:I18"/>
    <mergeCell ref="N18:O18"/>
    <mergeCell ref="E19:F19"/>
    <mergeCell ref="H19:I19"/>
    <mergeCell ref="N19:O19"/>
    <mergeCell ref="K18:L18"/>
    <mergeCell ref="K19:L19"/>
    <mergeCell ref="K20:L20"/>
    <mergeCell ref="E20:F20"/>
    <mergeCell ref="H20:I20"/>
    <mergeCell ref="B27:C27"/>
    <mergeCell ref="N20:O20"/>
    <mergeCell ref="B24:C24"/>
    <mergeCell ref="B25:C25"/>
    <mergeCell ref="N32:P32"/>
    <mergeCell ref="K31:M31"/>
    <mergeCell ref="K32:M32"/>
    <mergeCell ref="B35:D35"/>
    <mergeCell ref="E35:P37"/>
    <mergeCell ref="C33:D33"/>
    <mergeCell ref="E33:G33"/>
    <mergeCell ref="H33:J33"/>
    <mergeCell ref="N33:P33"/>
    <mergeCell ref="K33:M33"/>
    <mergeCell ref="C32:D32"/>
    <mergeCell ref="E32:G32"/>
    <mergeCell ref="H32:J32"/>
    <mergeCell ref="B29:C29"/>
    <mergeCell ref="B30:C30"/>
    <mergeCell ref="C31:D31"/>
    <mergeCell ref="E31:G31"/>
    <mergeCell ref="H31:J31"/>
    <mergeCell ref="E16:F16"/>
    <mergeCell ref="H16:I16"/>
    <mergeCell ref="K16:L16"/>
    <mergeCell ref="N16:O16"/>
    <mergeCell ref="N31:P31"/>
  </mergeCells>
  <conditionalFormatting sqref="G23 J23:P23 G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4"/>
      <c r="C2" s="177" t="s">
        <v>160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204"/>
      <c r="Q2" s="225"/>
      <c r="R2" s="226"/>
      <c r="S2" s="227"/>
      <c r="T2" s="101"/>
    </row>
    <row r="3" spans="1:20" ht="33" customHeight="1">
      <c r="A3" s="1"/>
      <c r="B3" s="175"/>
      <c r="C3" s="179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205"/>
      <c r="Q3" s="228"/>
      <c r="R3" s="229"/>
      <c r="S3" s="229"/>
      <c r="T3" s="102"/>
    </row>
    <row r="4" spans="1:20" ht="33" customHeight="1">
      <c r="A4" s="1"/>
      <c r="B4" s="175"/>
      <c r="C4" s="181" t="s">
        <v>0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206"/>
      <c r="Q4" s="228"/>
      <c r="R4" s="229"/>
      <c r="S4" s="229"/>
      <c r="T4" s="102"/>
    </row>
    <row r="5" spans="1:20" ht="33" customHeight="1">
      <c r="A5" s="1"/>
      <c r="B5" s="176"/>
      <c r="C5" s="179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205"/>
      <c r="Q5" s="230"/>
      <c r="R5" s="231"/>
      <c r="S5" s="231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83" t="s">
        <v>121</v>
      </c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02"/>
    </row>
    <row r="8" spans="1:20" ht="33" customHeight="1">
      <c r="A8" s="1"/>
      <c r="B8" s="104" t="s">
        <v>2</v>
      </c>
      <c r="C8" s="169">
        <v>45555</v>
      </c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02"/>
    </row>
    <row r="9" spans="1:20" ht="33" customHeight="1">
      <c r="A9" s="1"/>
      <c r="B9" s="104" t="s">
        <v>3</v>
      </c>
      <c r="C9" s="169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02"/>
    </row>
    <row r="10" spans="1:20" ht="33" customHeight="1">
      <c r="A10" s="1"/>
      <c r="B10" s="104" t="s">
        <v>4</v>
      </c>
      <c r="C10" s="169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02"/>
    </row>
    <row r="11" spans="1:20" ht="33" customHeight="1">
      <c r="A11" s="1"/>
      <c r="B11" s="104" t="s">
        <v>5</v>
      </c>
      <c r="C11" s="171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02"/>
    </row>
    <row r="12" spans="1:20" ht="14.25" customHeight="1">
      <c r="A12" s="1"/>
      <c r="B12" s="105"/>
      <c r="C12" s="5"/>
      <c r="D12" s="6"/>
      <c r="E12" s="172"/>
      <c r="F12" s="172"/>
      <c r="G12" s="173"/>
      <c r="H12" s="172"/>
      <c r="I12" s="172"/>
      <c r="J12" s="173"/>
      <c r="K12" s="172"/>
      <c r="L12" s="172"/>
      <c r="M12" s="173"/>
      <c r="N12" s="207"/>
      <c r="O12" s="207"/>
      <c r="P12" s="173"/>
      <c r="Q12" s="207"/>
      <c r="R12" s="207"/>
      <c r="S12" s="173"/>
      <c r="T12" s="102"/>
    </row>
    <row r="13" spans="1:20" ht="52.8" customHeight="1">
      <c r="A13" s="1"/>
      <c r="B13" s="165"/>
      <c r="C13" s="212" t="s">
        <v>6</v>
      </c>
      <c r="D13" s="213"/>
      <c r="E13" s="184" t="s">
        <v>168</v>
      </c>
      <c r="F13" s="185"/>
      <c r="G13" s="186"/>
      <c r="H13" s="187" t="s">
        <v>169</v>
      </c>
      <c r="I13" s="188"/>
      <c r="J13" s="236"/>
      <c r="K13" s="158" t="s">
        <v>170</v>
      </c>
      <c r="L13" s="159"/>
      <c r="M13" s="160"/>
      <c r="N13" s="216" t="s">
        <v>8</v>
      </c>
      <c r="O13" s="217"/>
      <c r="P13" s="218"/>
      <c r="Q13" s="237" t="s">
        <v>9</v>
      </c>
      <c r="R13" s="238"/>
      <c r="S13" s="239"/>
      <c r="T13" s="102"/>
    </row>
    <row r="14" spans="1:20" ht="33.6" customHeight="1">
      <c r="A14" s="1"/>
      <c r="B14" s="166"/>
      <c r="C14" s="214"/>
      <c r="D14" s="215"/>
      <c r="E14" s="208" t="s">
        <v>10</v>
      </c>
      <c r="F14" s="209"/>
      <c r="G14" s="86" t="s">
        <v>11</v>
      </c>
      <c r="H14" s="210" t="s">
        <v>10</v>
      </c>
      <c r="I14" s="211"/>
      <c r="J14" s="87" t="s">
        <v>11</v>
      </c>
      <c r="K14" s="161" t="s">
        <v>10</v>
      </c>
      <c r="L14" s="162"/>
      <c r="M14" s="94" t="s">
        <v>11</v>
      </c>
      <c r="N14" s="221" t="s">
        <v>10</v>
      </c>
      <c r="O14" s="222"/>
      <c r="P14" s="95" t="s">
        <v>11</v>
      </c>
      <c r="Q14" s="194" t="s">
        <v>10</v>
      </c>
      <c r="R14" s="195"/>
      <c r="S14" s="96" t="s">
        <v>11</v>
      </c>
      <c r="T14" s="102"/>
    </row>
    <row r="15" spans="1:20" ht="54.75" customHeight="1">
      <c r="A15" s="1"/>
      <c r="B15" s="106" t="s">
        <v>162</v>
      </c>
      <c r="C15" s="202">
        <v>1</v>
      </c>
      <c r="D15" s="203"/>
      <c r="E15" s="240">
        <v>18.5</v>
      </c>
      <c r="F15" s="224"/>
      <c r="G15" s="88">
        <f>C15*E15</f>
        <v>18.5</v>
      </c>
      <c r="H15" s="223">
        <v>25</v>
      </c>
      <c r="I15" s="224"/>
      <c r="J15" s="91">
        <f>C15*H15</f>
        <v>25</v>
      </c>
      <c r="K15" s="198"/>
      <c r="L15" s="198"/>
      <c r="M15" s="97"/>
      <c r="N15" s="197"/>
      <c r="O15" s="197"/>
      <c r="P15" s="98"/>
      <c r="Q15" s="197"/>
      <c r="R15" s="197"/>
      <c r="S15" s="98"/>
      <c r="T15" s="102"/>
    </row>
    <row r="16" spans="1:20" ht="25.5" customHeight="1">
      <c r="A16" s="1"/>
      <c r="B16" s="107"/>
      <c r="C16" s="82"/>
      <c r="D16" s="85"/>
      <c r="E16" s="196" t="s">
        <v>12</v>
      </c>
      <c r="F16" s="196"/>
      <c r="G16" s="89">
        <f>SUM(G15:G15)</f>
        <v>18.5</v>
      </c>
      <c r="H16" s="196" t="s">
        <v>12</v>
      </c>
      <c r="I16" s="196"/>
      <c r="J16" s="92">
        <f>SUM(J15:J15)</f>
        <v>25</v>
      </c>
      <c r="K16" s="196" t="s">
        <v>12</v>
      </c>
      <c r="L16" s="196"/>
      <c r="M16" s="99"/>
      <c r="N16" s="196" t="s">
        <v>12</v>
      </c>
      <c r="O16" s="196"/>
      <c r="P16" s="99"/>
      <c r="Q16" s="196" t="s">
        <v>12</v>
      </c>
      <c r="R16" s="196"/>
      <c r="S16" s="99"/>
      <c r="T16" s="102"/>
    </row>
    <row r="17" spans="1:20" ht="25.5" customHeight="1">
      <c r="A17" s="1"/>
      <c r="B17" s="103"/>
      <c r="C17" s="82"/>
      <c r="D17" s="85"/>
      <c r="E17" s="196" t="s">
        <v>13</v>
      </c>
      <c r="F17" s="196"/>
      <c r="G17" s="90">
        <f>G16*0.18</f>
        <v>3.33</v>
      </c>
      <c r="H17" s="196" t="s">
        <v>13</v>
      </c>
      <c r="I17" s="196"/>
      <c r="J17" s="93">
        <f>J16*0.18</f>
        <v>4.5</v>
      </c>
      <c r="K17" s="196" t="s">
        <v>13</v>
      </c>
      <c r="L17" s="196"/>
      <c r="M17" s="99"/>
      <c r="N17" s="196" t="s">
        <v>13</v>
      </c>
      <c r="O17" s="196"/>
      <c r="P17" s="99"/>
      <c r="Q17" s="196" t="s">
        <v>13</v>
      </c>
      <c r="R17" s="196"/>
      <c r="S17" s="99"/>
      <c r="T17" s="102"/>
    </row>
    <row r="18" spans="1:20" ht="25.5" customHeight="1">
      <c r="A18" s="1"/>
      <c r="B18" s="103"/>
      <c r="C18" s="83"/>
      <c r="D18" s="85"/>
      <c r="E18" s="196" t="s">
        <v>15</v>
      </c>
      <c r="F18" s="196"/>
      <c r="G18" s="90">
        <f>SUM(G16:G17)</f>
        <v>21.83</v>
      </c>
      <c r="H18" s="196" t="s">
        <v>15</v>
      </c>
      <c r="I18" s="196"/>
      <c r="J18" s="93">
        <f>SUM(J16:J17)</f>
        <v>29.5</v>
      </c>
      <c r="K18" s="196" t="s">
        <v>15</v>
      </c>
      <c r="L18" s="196"/>
      <c r="M18" s="99"/>
      <c r="N18" s="196" t="s">
        <v>15</v>
      </c>
      <c r="O18" s="196"/>
      <c r="P18" s="99"/>
      <c r="Q18" s="196" t="s">
        <v>15</v>
      </c>
      <c r="R18" s="196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9"/>
      <c r="Q20" s="220"/>
      <c r="R20" s="70"/>
      <c r="S20" s="10"/>
      <c r="T20" s="102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46" t="s">
        <v>17</v>
      </c>
      <c r="C22" s="14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46" t="s">
        <v>155</v>
      </c>
      <c r="C23" s="14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46" t="s">
        <v>143</v>
      </c>
      <c r="C24" s="14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46" t="s">
        <v>156</v>
      </c>
      <c r="C25" s="14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46" t="s">
        <v>157</v>
      </c>
      <c r="C26" s="14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46" t="s">
        <v>158</v>
      </c>
      <c r="C27" s="14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46" t="s">
        <v>15</v>
      </c>
      <c r="C28" s="147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48" t="s">
        <v>18</v>
      </c>
      <c r="D29" s="149"/>
      <c r="E29" s="140"/>
      <c r="F29" s="141"/>
      <c r="G29" s="142"/>
      <c r="H29" s="140"/>
      <c r="I29" s="141"/>
      <c r="J29" s="142"/>
      <c r="K29" s="140"/>
      <c r="L29" s="141"/>
      <c r="M29" s="142"/>
      <c r="N29" s="140"/>
      <c r="O29" s="141"/>
      <c r="P29" s="142"/>
      <c r="Q29" s="140"/>
      <c r="R29" s="141"/>
      <c r="S29" s="142"/>
      <c r="T29" s="102"/>
    </row>
    <row r="30" spans="1:20" ht="31.8" customHeight="1">
      <c r="A30" s="1"/>
      <c r="B30" s="111"/>
      <c r="C30" s="143" t="s">
        <v>161</v>
      </c>
      <c r="D30" s="144"/>
      <c r="E30" s="140"/>
      <c r="F30" s="141"/>
      <c r="G30" s="145"/>
      <c r="H30" s="140"/>
      <c r="I30" s="141"/>
      <c r="J30" s="145"/>
      <c r="K30" s="140"/>
      <c r="L30" s="141"/>
      <c r="M30" s="145"/>
      <c r="N30" s="140"/>
      <c r="O30" s="141"/>
      <c r="P30" s="145"/>
      <c r="Q30" s="140"/>
      <c r="R30" s="141"/>
      <c r="S30" s="145"/>
      <c r="T30" s="102"/>
    </row>
    <row r="31" spans="1:20" ht="31.8" customHeight="1">
      <c r="A31" s="1"/>
      <c r="B31" s="111"/>
      <c r="C31" s="143" t="s">
        <v>19</v>
      </c>
      <c r="D31" s="155"/>
      <c r="E31" s="140"/>
      <c r="F31" s="141"/>
      <c r="G31" s="145"/>
      <c r="H31" s="140"/>
      <c r="I31" s="141"/>
      <c r="J31" s="145"/>
      <c r="K31" s="140"/>
      <c r="L31" s="141"/>
      <c r="M31" s="145"/>
      <c r="N31" s="140"/>
      <c r="O31" s="141"/>
      <c r="P31" s="145"/>
      <c r="Q31" s="140"/>
      <c r="R31" s="141"/>
      <c r="S31" s="145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99"/>
      <c r="O32" s="200"/>
      <c r="P32" s="201"/>
      <c r="Q32" s="11"/>
      <c r="R32" s="11"/>
      <c r="S32" s="11"/>
      <c r="T32" s="102"/>
    </row>
    <row r="33" spans="1:20" ht="29.4" customHeight="1">
      <c r="A33" s="2"/>
      <c r="B33" s="235" t="s">
        <v>20</v>
      </c>
      <c r="C33" s="220"/>
      <c r="D33" s="220"/>
      <c r="E33" s="232"/>
      <c r="F33" s="232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110"/>
    </row>
    <row r="34" spans="1:20" ht="14.25" customHeight="1">
      <c r="A34" s="2"/>
      <c r="B34" s="112"/>
      <c r="C34" s="12"/>
      <c r="D34" s="12"/>
      <c r="E34" s="233"/>
      <c r="F34" s="233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3"/>
      <c r="T34" s="110"/>
    </row>
    <row r="35" spans="1:20" ht="14.25" customHeight="1">
      <c r="A35" s="2"/>
      <c r="B35" s="109"/>
      <c r="C35" s="13"/>
      <c r="D35" s="13"/>
      <c r="E35" s="233"/>
      <c r="F35" s="233"/>
      <c r="G35" s="233"/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3">
        <v>1</v>
      </c>
      <c r="C7" s="241" t="s">
        <v>93</v>
      </c>
      <c r="D7" s="28" t="s">
        <v>63</v>
      </c>
      <c r="E7" s="26">
        <v>5</v>
      </c>
      <c r="F7" s="248"/>
    </row>
    <row r="8" spans="2:6" ht="26.25" customHeight="1">
      <c r="B8" s="244"/>
      <c r="C8" s="242"/>
      <c r="D8" s="29" t="s">
        <v>64</v>
      </c>
      <c r="E8" s="24">
        <v>4</v>
      </c>
      <c r="F8" s="249"/>
    </row>
    <row r="9" spans="2:6" ht="26.25" customHeight="1">
      <c r="B9" s="244"/>
      <c r="C9" s="242"/>
      <c r="D9" s="29" t="s">
        <v>65</v>
      </c>
      <c r="E9" s="24">
        <v>3</v>
      </c>
      <c r="F9" s="249"/>
    </row>
    <row r="10" spans="2:6" ht="26.25" customHeight="1">
      <c r="B10" s="244"/>
      <c r="C10" s="242"/>
      <c r="D10" s="29" t="s">
        <v>66</v>
      </c>
      <c r="E10" s="24">
        <v>2</v>
      </c>
      <c r="F10" s="249"/>
    </row>
    <row r="11" spans="2:6" ht="26.25" customHeight="1" thickBot="1">
      <c r="B11" s="244"/>
      <c r="C11" s="242"/>
      <c r="D11" s="30" t="s">
        <v>67</v>
      </c>
      <c r="E11" s="27">
        <v>1</v>
      </c>
      <c r="F11" s="250"/>
    </row>
    <row r="12" spans="2:6" ht="26.25" customHeight="1">
      <c r="B12" s="243">
        <v>2</v>
      </c>
      <c r="C12" s="241" t="s">
        <v>94</v>
      </c>
      <c r="D12" s="28" t="s">
        <v>68</v>
      </c>
      <c r="E12" s="26">
        <v>5</v>
      </c>
      <c r="F12" s="248"/>
    </row>
    <row r="13" spans="2:6" ht="26.25" customHeight="1">
      <c r="B13" s="244"/>
      <c r="C13" s="242"/>
      <c r="D13" s="29" t="s">
        <v>69</v>
      </c>
      <c r="E13" s="24">
        <v>4</v>
      </c>
      <c r="F13" s="249"/>
    </row>
    <row r="14" spans="2:6" ht="26.25" customHeight="1">
      <c r="B14" s="244"/>
      <c r="C14" s="242"/>
      <c r="D14" s="29" t="s">
        <v>70</v>
      </c>
      <c r="E14" s="24">
        <v>3</v>
      </c>
      <c r="F14" s="249"/>
    </row>
    <row r="15" spans="2:6" ht="26.25" customHeight="1">
      <c r="B15" s="244"/>
      <c r="C15" s="242"/>
      <c r="D15" s="29" t="s">
        <v>71</v>
      </c>
      <c r="E15" s="24">
        <v>2</v>
      </c>
      <c r="F15" s="249"/>
    </row>
    <row r="16" spans="2:6" ht="26.25" customHeight="1" thickBot="1">
      <c r="B16" s="244"/>
      <c r="C16" s="242"/>
      <c r="D16" s="30" t="s">
        <v>72</v>
      </c>
      <c r="E16" s="27">
        <v>1</v>
      </c>
      <c r="F16" s="250"/>
    </row>
    <row r="17" spans="2:6" ht="26.25" customHeight="1">
      <c r="B17" s="243">
        <v>3</v>
      </c>
      <c r="C17" s="241" t="s">
        <v>95</v>
      </c>
      <c r="D17" s="28" t="s">
        <v>73</v>
      </c>
      <c r="E17" s="26">
        <v>5</v>
      </c>
      <c r="F17" s="248"/>
    </row>
    <row r="18" spans="2:6" ht="26.25" customHeight="1">
      <c r="B18" s="244"/>
      <c r="C18" s="242"/>
      <c r="D18" s="29" t="s">
        <v>74</v>
      </c>
      <c r="E18" s="24">
        <v>4</v>
      </c>
      <c r="F18" s="249"/>
    </row>
    <row r="19" spans="2:6" ht="26.25" customHeight="1">
      <c r="B19" s="244"/>
      <c r="C19" s="242"/>
      <c r="D19" s="29" t="s">
        <v>76</v>
      </c>
      <c r="E19" s="24">
        <v>3</v>
      </c>
      <c r="F19" s="249"/>
    </row>
    <row r="20" spans="2:6" ht="26.25" customHeight="1">
      <c r="B20" s="244"/>
      <c r="C20" s="242"/>
      <c r="D20" s="29" t="s">
        <v>77</v>
      </c>
      <c r="E20" s="24">
        <v>2</v>
      </c>
      <c r="F20" s="249"/>
    </row>
    <row r="21" spans="2:6" ht="26.25" customHeight="1" thickBot="1">
      <c r="B21" s="244"/>
      <c r="C21" s="242"/>
      <c r="D21" s="30" t="s">
        <v>75</v>
      </c>
      <c r="E21" s="27">
        <v>1</v>
      </c>
      <c r="F21" s="250"/>
    </row>
    <row r="22" spans="2:6" ht="26.25" customHeight="1">
      <c r="B22" s="243">
        <v>4</v>
      </c>
      <c r="C22" s="241" t="s">
        <v>96</v>
      </c>
      <c r="D22" s="28" t="s">
        <v>80</v>
      </c>
      <c r="E22" s="26">
        <v>5</v>
      </c>
      <c r="F22" s="248"/>
    </row>
    <row r="23" spans="2:6" ht="26.25" customHeight="1">
      <c r="B23" s="244"/>
      <c r="C23" s="242"/>
      <c r="D23" s="29" t="s">
        <v>81</v>
      </c>
      <c r="E23" s="24">
        <v>4</v>
      </c>
      <c r="F23" s="249"/>
    </row>
    <row r="24" spans="2:6" ht="26.25" customHeight="1">
      <c r="B24" s="244"/>
      <c r="C24" s="242"/>
      <c r="D24" s="29" t="s">
        <v>78</v>
      </c>
      <c r="E24" s="24">
        <v>3</v>
      </c>
      <c r="F24" s="249"/>
    </row>
    <row r="25" spans="2:6" ht="26.25" customHeight="1">
      <c r="B25" s="244"/>
      <c r="C25" s="242"/>
      <c r="D25" s="29" t="s">
        <v>79</v>
      </c>
      <c r="E25" s="24">
        <v>2</v>
      </c>
      <c r="F25" s="249"/>
    </row>
    <row r="26" spans="2:6" ht="26.25" customHeight="1" thickBot="1">
      <c r="B26" s="244"/>
      <c r="C26" s="242"/>
      <c r="D26" s="30" t="s">
        <v>82</v>
      </c>
      <c r="E26" s="27">
        <v>1</v>
      </c>
      <c r="F26" s="250"/>
    </row>
    <row r="27" spans="2:6" ht="27.6">
      <c r="B27" s="243">
        <v>5</v>
      </c>
      <c r="C27" s="241" t="s">
        <v>97</v>
      </c>
      <c r="D27" s="28" t="s">
        <v>83</v>
      </c>
      <c r="E27" s="26">
        <v>5</v>
      </c>
      <c r="F27" s="248"/>
    </row>
    <row r="28" spans="2:6" ht="27.6">
      <c r="B28" s="244"/>
      <c r="C28" s="242"/>
      <c r="D28" s="29" t="s">
        <v>85</v>
      </c>
      <c r="E28" s="24">
        <v>4</v>
      </c>
      <c r="F28" s="249"/>
    </row>
    <row r="29" spans="2:6" ht="27.6">
      <c r="B29" s="244"/>
      <c r="C29" s="242"/>
      <c r="D29" s="29" t="s">
        <v>84</v>
      </c>
      <c r="E29" s="24">
        <v>3</v>
      </c>
      <c r="F29" s="249"/>
    </row>
    <row r="30" spans="2:6" ht="41.4">
      <c r="B30" s="244"/>
      <c r="C30" s="242"/>
      <c r="D30" s="29" t="s">
        <v>86</v>
      </c>
      <c r="E30" s="24">
        <v>2</v>
      </c>
      <c r="F30" s="249"/>
    </row>
    <row r="31" spans="2:6" ht="55.8" thickBot="1">
      <c r="B31" s="244"/>
      <c r="C31" s="242"/>
      <c r="D31" s="30" t="s">
        <v>87</v>
      </c>
      <c r="E31" s="27">
        <v>1</v>
      </c>
      <c r="F31" s="250"/>
    </row>
    <row r="32" spans="2:6" ht="27.6">
      <c r="B32" s="243">
        <v>6</v>
      </c>
      <c r="C32" s="241" t="s">
        <v>98</v>
      </c>
      <c r="D32" s="28" t="s">
        <v>88</v>
      </c>
      <c r="E32" s="26">
        <v>5</v>
      </c>
      <c r="F32" s="248"/>
    </row>
    <row r="33" spans="2:6" ht="41.4">
      <c r="B33" s="244"/>
      <c r="C33" s="245"/>
      <c r="D33" s="29" t="s">
        <v>89</v>
      </c>
      <c r="E33" s="24">
        <v>4</v>
      </c>
      <c r="F33" s="249"/>
    </row>
    <row r="34" spans="2:6" ht="27.6">
      <c r="B34" s="244"/>
      <c r="C34" s="245"/>
      <c r="D34" s="29" t="s">
        <v>90</v>
      </c>
      <c r="E34" s="24">
        <v>3</v>
      </c>
      <c r="F34" s="249"/>
    </row>
    <row r="35" spans="2:6" ht="41.4">
      <c r="B35" s="244"/>
      <c r="C35" s="245"/>
      <c r="D35" s="29" t="s">
        <v>91</v>
      </c>
      <c r="E35" s="24">
        <v>2</v>
      </c>
      <c r="F35" s="249"/>
    </row>
    <row r="36" spans="2:6" ht="42" thickBot="1">
      <c r="B36" s="247"/>
      <c r="C36" s="246"/>
      <c r="D36" s="31" t="s">
        <v>92</v>
      </c>
      <c r="E36" s="25">
        <v>1</v>
      </c>
      <c r="F36" s="25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2025-10-10T22:22:21Z</dcterms:modified>
</cp:coreProperties>
</file>