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Users\ACER\Documents\OCEANO SEAFOOD 2025\FACTURACION ALMACENAMIENTO PESQUERA DIAMANTE\"/>
    </mc:Choice>
  </mc:AlternateContent>
  <xr:revisionPtr revIDLastSave="0" documentId="13_ncr:1_{A8091152-706B-4BC2-BB4F-A60338D6EB24}" xr6:coauthVersionLast="47" xr6:coauthVersionMax="47" xr10:uidLastSave="{00000000-0000-0000-0000-000000000000}"/>
  <bookViews>
    <workbookView xWindow="-120" yWindow="-120" windowWidth="20730" windowHeight="11160" xr2:uid="{AA9B4BFE-E2A4-4DE7-ABE1-DD2F58748B76}"/>
  </bookViews>
  <sheets>
    <sheet name="HORAS EXTRAS 2 - DIAMAN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0" i="1" l="1"/>
  <c r="I10" i="1"/>
  <c r="L9" i="1"/>
  <c r="M9" i="1" s="1"/>
  <c r="N9" i="1" s="1"/>
  <c r="I9" i="1"/>
  <c r="L8" i="1"/>
  <c r="M8" i="1" s="1"/>
  <c r="N8" i="1" s="1"/>
  <c r="I8" i="1"/>
  <c r="L7" i="1"/>
  <c r="M7" i="1" s="1"/>
  <c r="N7" i="1" s="1"/>
  <c r="I7" i="1"/>
  <c r="L6" i="1"/>
  <c r="M6" i="1" s="1"/>
  <c r="N6" i="1" s="1"/>
  <c r="I6" i="1"/>
  <c r="L5" i="1"/>
  <c r="M5" i="1" s="1"/>
  <c r="N5" i="1" s="1"/>
  <c r="I5" i="1"/>
  <c r="L4" i="1"/>
  <c r="M4" i="1" s="1"/>
  <c r="N4" i="1" s="1"/>
  <c r="I4" i="1"/>
  <c r="L3" i="1"/>
  <c r="I3" i="1"/>
  <c r="I22" i="1"/>
  <c r="I21" i="1"/>
  <c r="I20" i="1"/>
  <c r="I19" i="1"/>
  <c r="I18" i="1"/>
  <c r="I17" i="1"/>
  <c r="I16" i="1"/>
  <c r="I15" i="1"/>
  <c r="M3" i="1" l="1"/>
  <c r="N3" i="1" s="1"/>
  <c r="M10" i="1"/>
  <c r="N10" i="1" s="1"/>
  <c r="L22" i="1"/>
  <c r="L21" i="1"/>
  <c r="L20" i="1"/>
  <c r="L19" i="1"/>
  <c r="L18" i="1"/>
  <c r="L17" i="1"/>
  <c r="L16" i="1"/>
  <c r="L15" i="1"/>
  <c r="O3" i="1" l="1"/>
  <c r="M15" i="1"/>
  <c r="N15" i="1" s="1"/>
  <c r="M16" i="1"/>
  <c r="N16" i="1" s="1"/>
  <c r="M17" i="1"/>
  <c r="N17" i="1" s="1"/>
  <c r="M18" i="1"/>
  <c r="N18" i="1" s="1"/>
  <c r="M19" i="1"/>
  <c r="N19" i="1" s="1"/>
  <c r="M20" i="1"/>
  <c r="N20" i="1" s="1"/>
  <c r="M21" i="1"/>
  <c r="N21" i="1" s="1"/>
  <c r="M22" i="1"/>
  <c r="N22" i="1" s="1"/>
  <c r="O15" i="1" l="1"/>
  <c r="O24" i="1" l="1"/>
</calcChain>
</file>

<file path=xl/sharedStrings.xml><?xml version="1.0" encoding="utf-8"?>
<sst xmlns="http://schemas.openxmlformats.org/spreadsheetml/2006/main" count="55" uniqueCount="40">
  <si>
    <t>N° 
REQUERIMIENTO</t>
  </si>
  <si>
    <t xml:space="preserve">N° ORDEN 
DE 
SERVICIO </t>
  </si>
  <si>
    <t>ACTA DE 
CONFORMIDAD 
DE SERVICIO</t>
  </si>
  <si>
    <t>PERIODO</t>
  </si>
  <si>
    <t>OK</t>
  </si>
  <si>
    <t>FECHA
OPERACIÓN</t>
  </si>
  <si>
    <t>FECHA 
SOLICITUD</t>
  </si>
  <si>
    <t>CONTRATO / MOTIVO OPERACIÓN</t>
  </si>
  <si>
    <t>HORA
INICIO</t>
  </si>
  <si>
    <t>HORA
FINAL</t>
  </si>
  <si>
    <t>TOTAL
HORAS</t>
  </si>
  <si>
    <t>HORAS 
EQUIV.</t>
  </si>
  <si>
    <t>PRECIO 
POR 
HORA</t>
  </si>
  <si>
    <t>SUBTOTAL</t>
  </si>
  <si>
    <t>IGV</t>
  </si>
  <si>
    <t>TOTAL</t>
  </si>
  <si>
    <t>MONTO TOTAL</t>
  </si>
  <si>
    <t>FACTURA
DIAMANTE 
N°</t>
  </si>
  <si>
    <t>ARCHIVO CORREGIDO</t>
  </si>
  <si>
    <t xml:space="preserve">OBSERVACIONES </t>
  </si>
  <si>
    <t>SUSTENTOS / PRUEBAS FOTOGRAFICAS</t>
  </si>
  <si>
    <t>DIFERENCIA</t>
  </si>
  <si>
    <t>EXPORTACION CT. P-273-25A(2)</t>
  </si>
  <si>
    <t>EXPORTACION CT. P-273-25B(1)</t>
  </si>
  <si>
    <t>EXPORTACION CT. P-322-25B</t>
  </si>
  <si>
    <t>EXPORTACION CT. P-339-25B</t>
  </si>
  <si>
    <t>EXPORTACION CT. P-335-25B</t>
  </si>
  <si>
    <t>EXPORTACION CT. P-350-25C</t>
  </si>
  <si>
    <t>EXPORTACION CT. P-361-25A</t>
  </si>
  <si>
    <t>EXPORTACION CT. P-359-25B</t>
  </si>
  <si>
    <t>SERVICIO DE 
HORAS EXTRAS DEL 
01/12 AL 20/12</t>
  </si>
  <si>
    <t>FACTURA 43</t>
  </si>
  <si>
    <t>11-205-0203-281</t>
  </si>
  <si>
    <t>EMBARQUE FINALIZÓ 17:30</t>
  </si>
  <si>
    <t>FOTO DE FILA 21 DEL EMBARQUE</t>
  </si>
  <si>
    <t>EMBARQUE FINALIZÓ 17:00</t>
  </si>
  <si>
    <t>EMBARQUE FINALIZÓ 11:45</t>
  </si>
  <si>
    <t>EMBARQUE FINALIZÓ 23:00 / PALETIZADO PPTT 01:30 AM</t>
  </si>
  <si>
    <t>FOTO DE FILA 21 DEL EMBARQUE / REPALETIZADO PARA TRASLADO PPTT FINALIZO 01:30 AM</t>
  </si>
  <si>
    <t xml:space="preserve">ESTIBA Y PALETIZADO PARA TRASLADO PPTT A OSF CALLAO POR FALTA DE UNIDADES PARA EXPORTACIONES DE PORT LOGISTICS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</si>
</sst>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S/&quot;\ #,##0.00;[Red]\-&quot;S/&quot;\ #,##0.00"/>
    <numFmt numFmtId="44" formatCode="_-&quot;S/&quot;\ * #,##0.00_-;\-&quot;S/&quot;\ * #,##0.00_-;_-&quot;S/&quot;\ * &quot;-&quot;??_-;_-@_-"/>
    <numFmt numFmtId="164" formatCode="0.000"/>
    <numFmt numFmtId="165" formatCode="dd/mm/yy;@"/>
    <numFmt numFmtId="166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0" xfId="0" applyFill="1" applyAlignment="1">
      <alignment horizontal="left" vertical="center"/>
    </xf>
    <xf numFmtId="16" fontId="0" fillId="3" borderId="7" xfId="0" applyNumberFormat="1" applyFill="1" applyBorder="1" applyAlignment="1">
      <alignment horizontal="left" vertical="center"/>
    </xf>
    <xf numFmtId="16" fontId="0" fillId="3" borderId="10" xfId="0" applyNumberFormat="1" applyFill="1" applyBorder="1" applyAlignment="1">
      <alignment horizontal="left" vertical="center"/>
    </xf>
    <xf numFmtId="0" fontId="0" fillId="3" borderId="19" xfId="0" applyFill="1" applyBorder="1" applyAlignment="1">
      <alignment horizontal="center" vertical="center"/>
    </xf>
    <xf numFmtId="165" fontId="0" fillId="3" borderId="7" xfId="0" applyNumberFormat="1" applyFill="1" applyBorder="1" applyAlignment="1">
      <alignment horizontal="center" vertical="center"/>
    </xf>
    <xf numFmtId="20" fontId="0" fillId="3" borderId="7" xfId="0" applyNumberFormat="1" applyFill="1" applyBorder="1" applyAlignment="1">
      <alignment horizontal="center" vertical="center"/>
    </xf>
    <xf numFmtId="44" fontId="0" fillId="3" borderId="6" xfId="0" applyNumberFormat="1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/>
    </xf>
    <xf numFmtId="165" fontId="0" fillId="3" borderId="10" xfId="0" applyNumberFormat="1" applyFill="1" applyBorder="1" applyAlignment="1">
      <alignment horizontal="center" vertical="center"/>
    </xf>
    <xf numFmtId="20" fontId="0" fillId="3" borderId="10" xfId="0" applyNumberFormat="1" applyFill="1" applyBorder="1" applyAlignment="1">
      <alignment horizontal="center" vertical="center"/>
    </xf>
    <xf numFmtId="44" fontId="0" fillId="3" borderId="10" xfId="0" applyNumberFormat="1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44" fontId="0" fillId="3" borderId="13" xfId="0" applyNumberFormat="1" applyFill="1" applyBorder="1" applyAlignment="1">
      <alignment horizontal="center" vertical="center"/>
    </xf>
    <xf numFmtId="166" fontId="0" fillId="3" borderId="7" xfId="0" applyNumberFormat="1" applyFill="1" applyBorder="1" applyAlignment="1">
      <alignment horizontal="center" vertical="center"/>
    </xf>
    <xf numFmtId="166" fontId="0" fillId="3" borderId="10" xfId="0" applyNumberForma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165" fontId="0" fillId="3" borderId="0" xfId="0" applyNumberFormat="1" applyFill="1" applyAlignment="1">
      <alignment horizontal="center" vertical="center"/>
    </xf>
    <xf numFmtId="16" fontId="0" fillId="3" borderId="0" xfId="0" applyNumberFormat="1" applyFill="1" applyAlignment="1">
      <alignment horizontal="left" vertical="center"/>
    </xf>
    <xf numFmtId="20" fontId="0" fillId="3" borderId="0" xfId="0" applyNumberFormat="1" applyFill="1" applyAlignment="1">
      <alignment horizontal="center" vertical="center"/>
    </xf>
    <xf numFmtId="164" fontId="0" fillId="3" borderId="0" xfId="0" applyNumberFormat="1" applyFill="1" applyAlignment="1">
      <alignment horizontal="center" vertical="center"/>
    </xf>
    <xf numFmtId="44" fontId="0" fillId="3" borderId="0" xfId="0" applyNumberFormat="1" applyFill="1" applyAlignment="1">
      <alignment horizontal="center" vertical="center"/>
    </xf>
    <xf numFmtId="8" fontId="0" fillId="3" borderId="0" xfId="0" applyNumberFormat="1" applyFill="1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/>
    </xf>
    <xf numFmtId="165" fontId="0" fillId="3" borderId="16" xfId="0" applyNumberFormat="1" applyFill="1" applyBorder="1" applyAlignment="1">
      <alignment horizontal="center" vertical="center"/>
    </xf>
    <xf numFmtId="16" fontId="0" fillId="3" borderId="16" xfId="0" applyNumberFormat="1" applyFill="1" applyBorder="1" applyAlignment="1">
      <alignment horizontal="left" vertical="center"/>
    </xf>
    <xf numFmtId="20" fontId="0" fillId="3" borderId="16" xfId="0" applyNumberFormat="1" applyFill="1" applyBorder="1" applyAlignment="1">
      <alignment horizontal="center" vertical="center"/>
    </xf>
    <xf numFmtId="164" fontId="0" fillId="3" borderId="16" xfId="0" applyNumberFormat="1" applyFill="1" applyBorder="1" applyAlignment="1">
      <alignment horizontal="center" vertical="center"/>
    </xf>
    <xf numFmtId="44" fontId="0" fillId="3" borderId="16" xfId="0" applyNumberFormat="1" applyFill="1" applyBorder="1" applyAlignment="1">
      <alignment horizontal="center" vertical="center"/>
    </xf>
    <xf numFmtId="8" fontId="0" fillId="3" borderId="16" xfId="0" applyNumberFormat="1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 wrapText="1"/>
    </xf>
    <xf numFmtId="0" fontId="0" fillId="3" borderId="0" xfId="0" applyFill="1"/>
    <xf numFmtId="0" fontId="0" fillId="3" borderId="0" xfId="0" applyFill="1" applyAlignment="1">
      <alignment horizontal="left"/>
    </xf>
    <xf numFmtId="44" fontId="0" fillId="3" borderId="10" xfId="0" applyNumberFormat="1" applyFill="1" applyBorder="1"/>
    <xf numFmtId="165" fontId="0" fillId="0" borderId="10" xfId="0" applyNumberFormat="1" applyBorder="1" applyAlignment="1">
      <alignment horizontal="center" vertical="center"/>
    </xf>
    <xf numFmtId="16" fontId="0" fillId="0" borderId="10" xfId="0" applyNumberFormat="1" applyBorder="1" applyAlignment="1">
      <alignment horizontal="left" vertical="center"/>
    </xf>
    <xf numFmtId="20" fontId="0" fillId="0" borderId="10" xfId="0" applyNumberFormat="1" applyBorder="1" applyAlignment="1">
      <alignment horizontal="center" vertical="center"/>
    </xf>
    <xf numFmtId="166" fontId="0" fillId="0" borderId="10" xfId="0" applyNumberFormat="1" applyBorder="1" applyAlignment="1">
      <alignment horizontal="center" vertical="center"/>
    </xf>
    <xf numFmtId="165" fontId="0" fillId="0" borderId="13" xfId="0" applyNumberFormat="1" applyBorder="1" applyAlignment="1">
      <alignment horizontal="center" vertical="center"/>
    </xf>
    <xf numFmtId="16" fontId="0" fillId="0" borderId="13" xfId="0" applyNumberFormat="1" applyBorder="1" applyAlignment="1">
      <alignment horizontal="left" vertical="center"/>
    </xf>
    <xf numFmtId="22" fontId="0" fillId="0" borderId="13" xfId="0" applyNumberFormat="1" applyBorder="1" applyAlignment="1">
      <alignment horizontal="center" vertical="center"/>
    </xf>
    <xf numFmtId="20" fontId="0" fillId="0" borderId="13" xfId="0" applyNumberFormat="1" applyBorder="1" applyAlignment="1">
      <alignment horizontal="center" vertical="center"/>
    </xf>
    <xf numFmtId="166" fontId="0" fillId="0" borderId="13" xfId="0" applyNumberFormat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44" fontId="0" fillId="0" borderId="10" xfId="0" applyNumberFormat="1" applyBorder="1" applyAlignment="1">
      <alignment horizontal="center" vertical="center"/>
    </xf>
    <xf numFmtId="44" fontId="0" fillId="0" borderId="13" xfId="0" applyNumberFormat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16" fontId="0" fillId="3" borderId="6" xfId="0" applyNumberFormat="1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44" fontId="0" fillId="3" borderId="6" xfId="0" applyNumberFormat="1" applyFill="1" applyBorder="1" applyAlignment="1">
      <alignment horizontal="center" vertical="center"/>
    </xf>
    <xf numFmtId="8" fontId="0" fillId="3" borderId="9" xfId="0" applyNumberFormat="1" applyFill="1" applyBorder="1" applyAlignment="1">
      <alignment horizontal="center" vertical="center"/>
    </xf>
    <xf numFmtId="8" fontId="0" fillId="3" borderId="12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2" fillId="3" borderId="23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0" fillId="3" borderId="24" xfId="0" applyFill="1" applyBorder="1" applyAlignment="1">
      <alignment horizontal="center" vertical="center" wrapText="1"/>
    </xf>
    <xf numFmtId="0" fontId="0" fillId="3" borderId="25" xfId="0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 wrapText="1"/>
    </xf>
    <xf numFmtId="16" fontId="0" fillId="0" borderId="26" xfId="0" applyNumberFormat="1" applyBorder="1" applyAlignment="1">
      <alignment horizontal="left" vertical="center" wrapText="1"/>
    </xf>
    <xf numFmtId="0" fontId="0" fillId="3" borderId="15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93601-C184-4B74-9533-0A18D4652E22}">
  <dimension ref="A1:X24"/>
  <sheetViews>
    <sheetView tabSelected="1" zoomScale="80" zoomScaleNormal="80" workbookViewId="0">
      <pane ySplit="2" topLeftCell="A6" activePane="bottomLeft" state="frozen"/>
      <selection pane="bottomLeft" activeCell="F23" sqref="F23"/>
    </sheetView>
  </sheetViews>
  <sheetFormatPr baseColWidth="10" defaultRowHeight="15" x14ac:dyDescent="0.25"/>
  <cols>
    <col min="1" max="1" width="16.28515625" style="41" bestFit="1" customWidth="1"/>
    <col min="2" max="2" width="12.42578125" style="41" hidden="1" customWidth="1"/>
    <col min="3" max="3" width="11" style="41" hidden="1" customWidth="1"/>
    <col min="4" max="4" width="11.42578125" style="41" hidden="1" customWidth="1"/>
    <col min="5" max="5" width="13.42578125" style="41" bestFit="1" customWidth="1"/>
    <col min="6" max="6" width="61.7109375" style="41" bestFit="1" customWidth="1"/>
    <col min="7" max="8" width="17" style="41" bestFit="1" customWidth="1"/>
    <col min="9" max="10" width="11.42578125" style="41"/>
    <col min="11" max="11" width="11" style="41" customWidth="1"/>
    <col min="12" max="12" width="12.7109375" style="41" bestFit="1" customWidth="1"/>
    <col min="13" max="13" width="11.42578125" style="41"/>
    <col min="14" max="14" width="12.85546875" style="41" bestFit="1" customWidth="1"/>
    <col min="15" max="15" width="13.7109375" style="41" bestFit="1" customWidth="1"/>
    <col min="16" max="16" width="13.7109375" style="41" customWidth="1"/>
    <col min="17" max="17" width="19.7109375" style="41" customWidth="1"/>
    <col min="18" max="18" width="53.42578125" style="42" bestFit="1" customWidth="1"/>
    <col min="19" max="19" width="116.7109375" style="41" bestFit="1" customWidth="1"/>
    <col min="20" max="16384" width="11.42578125" style="41"/>
  </cols>
  <sheetData>
    <row r="1" spans="1:24" ht="15.75" thickBot="1" x14ac:dyDescent="0.3"/>
    <row r="2" spans="1:24" ht="75.75" thickBot="1" x14ac:dyDescent="0.3">
      <c r="A2" s="1" t="s">
        <v>0</v>
      </c>
      <c r="B2" s="2" t="s">
        <v>1</v>
      </c>
      <c r="C2" s="3" t="s">
        <v>2</v>
      </c>
      <c r="D2" s="2" t="s">
        <v>6</v>
      </c>
      <c r="E2" s="2" t="s">
        <v>5</v>
      </c>
      <c r="F2" s="2" t="s">
        <v>7</v>
      </c>
      <c r="G2" s="2" t="s">
        <v>8</v>
      </c>
      <c r="H2" s="2" t="s">
        <v>9</v>
      </c>
      <c r="I2" s="3" t="s">
        <v>10</v>
      </c>
      <c r="J2" s="2" t="s">
        <v>11</v>
      </c>
      <c r="K2" s="3" t="s">
        <v>12</v>
      </c>
      <c r="L2" s="2" t="s">
        <v>13</v>
      </c>
      <c r="M2" s="3" t="s">
        <v>14</v>
      </c>
      <c r="N2" s="2" t="s">
        <v>15</v>
      </c>
      <c r="O2" s="4" t="s">
        <v>16</v>
      </c>
      <c r="P2" s="4" t="s">
        <v>17</v>
      </c>
      <c r="Q2" s="4" t="s">
        <v>3</v>
      </c>
      <c r="R2" s="4" t="s">
        <v>19</v>
      </c>
      <c r="S2" s="4" t="s">
        <v>20</v>
      </c>
      <c r="T2" s="5"/>
      <c r="U2" s="5"/>
      <c r="V2" s="5"/>
      <c r="W2" s="5"/>
      <c r="X2" s="5"/>
    </row>
    <row r="3" spans="1:24" x14ac:dyDescent="0.25">
      <c r="A3" s="56" t="s">
        <v>32</v>
      </c>
      <c r="B3" s="13"/>
      <c r="C3" s="6"/>
      <c r="D3" s="59">
        <v>46013</v>
      </c>
      <c r="E3" s="14">
        <v>45992</v>
      </c>
      <c r="F3" s="11" t="s">
        <v>22</v>
      </c>
      <c r="G3" s="15">
        <v>0.64583333333333337</v>
      </c>
      <c r="H3" s="15">
        <v>0.8125</v>
      </c>
      <c r="I3" s="15">
        <f>+H3-G3</f>
        <v>0.16666666666666663</v>
      </c>
      <c r="J3" s="23">
        <v>4</v>
      </c>
      <c r="K3" s="16">
        <v>100</v>
      </c>
      <c r="L3" s="16">
        <f>+J3*K3</f>
        <v>400</v>
      </c>
      <c r="M3" s="16">
        <f>+L3*0.18</f>
        <v>72</v>
      </c>
      <c r="N3" s="16">
        <f>+L3+M3</f>
        <v>472</v>
      </c>
      <c r="O3" s="62">
        <f>SUM(N3:N10)</f>
        <v>5782</v>
      </c>
      <c r="P3" s="65"/>
      <c r="Q3" s="75" t="s">
        <v>30</v>
      </c>
      <c r="R3" s="5" t="s">
        <v>4</v>
      </c>
      <c r="S3" s="5"/>
      <c r="T3" s="5"/>
      <c r="U3" s="5"/>
      <c r="V3" s="5"/>
      <c r="W3" s="5"/>
      <c r="X3" s="5"/>
    </row>
    <row r="4" spans="1:24" x14ac:dyDescent="0.25">
      <c r="A4" s="57"/>
      <c r="B4" s="17"/>
      <c r="C4" s="7"/>
      <c r="D4" s="60"/>
      <c r="E4" s="18">
        <v>45997</v>
      </c>
      <c r="F4" s="12" t="s">
        <v>23</v>
      </c>
      <c r="G4" s="19">
        <v>0.5</v>
      </c>
      <c r="H4" s="19">
        <v>0.8125</v>
      </c>
      <c r="I4" s="19">
        <f>+H4-G4</f>
        <v>0.3125</v>
      </c>
      <c r="J4" s="24">
        <v>7.5</v>
      </c>
      <c r="K4" s="20">
        <v>100</v>
      </c>
      <c r="L4" s="20">
        <f t="shared" ref="L4:L10" si="0">+J4*K4</f>
        <v>750</v>
      </c>
      <c r="M4" s="20">
        <f t="shared" ref="M4:M10" si="1">+L4*0.18</f>
        <v>135</v>
      </c>
      <c r="N4" s="20">
        <f t="shared" ref="N4:N10" si="2">+L4+M4</f>
        <v>885</v>
      </c>
      <c r="O4" s="63"/>
      <c r="P4" s="60"/>
      <c r="Q4" s="76"/>
      <c r="R4" s="53" t="s">
        <v>33</v>
      </c>
      <c r="S4" s="10" t="s">
        <v>34</v>
      </c>
      <c r="T4" s="5"/>
      <c r="U4" s="5"/>
      <c r="V4" s="5"/>
      <c r="W4" s="5"/>
      <c r="X4" s="5"/>
    </row>
    <row r="5" spans="1:24" x14ac:dyDescent="0.25">
      <c r="A5" s="57"/>
      <c r="B5" s="17"/>
      <c r="C5" s="7"/>
      <c r="D5" s="60"/>
      <c r="E5" s="18">
        <v>46003</v>
      </c>
      <c r="F5" s="12" t="s">
        <v>24</v>
      </c>
      <c r="G5" s="19">
        <v>0.64583333333333337</v>
      </c>
      <c r="H5" s="19">
        <v>0.75</v>
      </c>
      <c r="I5" s="19">
        <f t="shared" ref="I5:I10" si="3">+H5-G5</f>
        <v>0.10416666666666663</v>
      </c>
      <c r="J5" s="24">
        <v>2.5</v>
      </c>
      <c r="K5" s="20">
        <v>100</v>
      </c>
      <c r="L5" s="20">
        <f t="shared" si="0"/>
        <v>250</v>
      </c>
      <c r="M5" s="20">
        <f t="shared" si="1"/>
        <v>45</v>
      </c>
      <c r="N5" s="20">
        <f t="shared" si="2"/>
        <v>295</v>
      </c>
      <c r="O5" s="63"/>
      <c r="P5" s="60"/>
      <c r="Q5" s="76"/>
      <c r="R5" s="53" t="s">
        <v>35</v>
      </c>
      <c r="S5" s="10" t="s">
        <v>34</v>
      </c>
      <c r="T5" s="5"/>
      <c r="U5" s="5"/>
      <c r="V5" s="5"/>
      <c r="W5" s="5"/>
      <c r="X5" s="5"/>
    </row>
    <row r="6" spans="1:24" x14ac:dyDescent="0.25">
      <c r="A6" s="57"/>
      <c r="B6" s="17"/>
      <c r="C6" s="7"/>
      <c r="D6" s="60"/>
      <c r="E6" s="44">
        <v>46004</v>
      </c>
      <c r="F6" s="45" t="s">
        <v>25</v>
      </c>
      <c r="G6" s="46">
        <v>0.5</v>
      </c>
      <c r="H6" s="46">
        <v>0.75</v>
      </c>
      <c r="I6" s="46">
        <f t="shared" si="3"/>
        <v>0.25</v>
      </c>
      <c r="J6" s="47">
        <v>6</v>
      </c>
      <c r="K6" s="54">
        <v>100</v>
      </c>
      <c r="L6" s="54">
        <f t="shared" si="0"/>
        <v>600</v>
      </c>
      <c r="M6" s="54">
        <f t="shared" si="1"/>
        <v>108</v>
      </c>
      <c r="N6" s="54">
        <f t="shared" si="2"/>
        <v>708</v>
      </c>
      <c r="O6" s="63"/>
      <c r="P6" s="60"/>
      <c r="Q6" s="76"/>
      <c r="R6" s="5" t="s">
        <v>4</v>
      </c>
      <c r="S6" s="5"/>
      <c r="T6" s="5"/>
      <c r="U6" s="5"/>
      <c r="V6" s="5"/>
      <c r="W6" s="5"/>
      <c r="X6" s="5"/>
    </row>
    <row r="7" spans="1:24" x14ac:dyDescent="0.25">
      <c r="A7" s="57"/>
      <c r="B7" s="17"/>
      <c r="C7" s="7"/>
      <c r="D7" s="60"/>
      <c r="E7" s="44">
        <v>46007</v>
      </c>
      <c r="F7" s="45" t="s">
        <v>26</v>
      </c>
      <c r="G7" s="46">
        <v>0.5</v>
      </c>
      <c r="H7" s="46">
        <v>0.75</v>
      </c>
      <c r="I7" s="46">
        <f t="shared" si="3"/>
        <v>0.25</v>
      </c>
      <c r="J7" s="47">
        <v>6</v>
      </c>
      <c r="K7" s="54">
        <v>100</v>
      </c>
      <c r="L7" s="54">
        <f t="shared" si="0"/>
        <v>600</v>
      </c>
      <c r="M7" s="54">
        <f t="shared" si="1"/>
        <v>108</v>
      </c>
      <c r="N7" s="54">
        <f t="shared" si="2"/>
        <v>708</v>
      </c>
      <c r="O7" s="63"/>
      <c r="P7" s="60"/>
      <c r="Q7" s="76"/>
      <c r="R7" s="5" t="s">
        <v>4</v>
      </c>
      <c r="S7" s="5"/>
      <c r="T7" s="5"/>
      <c r="U7" s="5"/>
      <c r="V7" s="5"/>
      <c r="W7" s="5"/>
      <c r="X7" s="5"/>
    </row>
    <row r="8" spans="1:24" x14ac:dyDescent="0.25">
      <c r="A8" s="57"/>
      <c r="B8" s="17"/>
      <c r="C8" s="7"/>
      <c r="D8" s="60"/>
      <c r="E8" s="44">
        <v>46008</v>
      </c>
      <c r="F8" s="45" t="s">
        <v>27</v>
      </c>
      <c r="G8" s="46">
        <v>0.64583333333333337</v>
      </c>
      <c r="H8" s="46">
        <v>0.8125</v>
      </c>
      <c r="I8" s="46">
        <f t="shared" si="3"/>
        <v>0.16666666666666663</v>
      </c>
      <c r="J8" s="47">
        <v>4</v>
      </c>
      <c r="K8" s="54">
        <v>100</v>
      </c>
      <c r="L8" s="54">
        <f t="shared" si="0"/>
        <v>400</v>
      </c>
      <c r="M8" s="54">
        <f t="shared" si="1"/>
        <v>72</v>
      </c>
      <c r="N8" s="54">
        <f t="shared" si="2"/>
        <v>472</v>
      </c>
      <c r="O8" s="63"/>
      <c r="P8" s="60"/>
      <c r="Q8" s="76"/>
      <c r="R8" s="53" t="s">
        <v>33</v>
      </c>
      <c r="S8" s="10" t="s">
        <v>34</v>
      </c>
      <c r="T8" s="5"/>
      <c r="U8" s="5"/>
      <c r="V8" s="5"/>
      <c r="W8" s="5"/>
      <c r="X8" s="5"/>
    </row>
    <row r="9" spans="1:24" x14ac:dyDescent="0.25">
      <c r="A9" s="57"/>
      <c r="B9" s="17"/>
      <c r="C9" s="7"/>
      <c r="D9" s="60"/>
      <c r="E9" s="44">
        <v>46009</v>
      </c>
      <c r="F9" s="45" t="s">
        <v>28</v>
      </c>
      <c r="G9" s="46">
        <v>0.64583333333333337</v>
      </c>
      <c r="H9" s="46">
        <v>0.8125</v>
      </c>
      <c r="I9" s="46">
        <f t="shared" si="3"/>
        <v>0.16666666666666663</v>
      </c>
      <c r="J9" s="47">
        <v>4</v>
      </c>
      <c r="K9" s="54">
        <v>100</v>
      </c>
      <c r="L9" s="54">
        <f t="shared" si="0"/>
        <v>400</v>
      </c>
      <c r="M9" s="54">
        <f t="shared" si="1"/>
        <v>72</v>
      </c>
      <c r="N9" s="54">
        <f t="shared" si="2"/>
        <v>472</v>
      </c>
      <c r="O9" s="63"/>
      <c r="P9" s="60"/>
      <c r="Q9" s="76"/>
      <c r="R9" s="53" t="s">
        <v>36</v>
      </c>
      <c r="S9" s="10" t="s">
        <v>34</v>
      </c>
      <c r="T9" s="5"/>
      <c r="U9" s="5"/>
      <c r="V9" s="5"/>
      <c r="W9" s="5"/>
      <c r="X9" s="5"/>
    </row>
    <row r="10" spans="1:24" ht="15.75" thickBot="1" x14ac:dyDescent="0.3">
      <c r="A10" s="58"/>
      <c r="B10" s="21"/>
      <c r="C10" s="8"/>
      <c r="D10" s="61"/>
      <c r="E10" s="48">
        <v>46011</v>
      </c>
      <c r="F10" s="49" t="s">
        <v>29</v>
      </c>
      <c r="G10" s="50">
        <v>46011.5</v>
      </c>
      <c r="H10" s="50">
        <v>46012.125</v>
      </c>
      <c r="I10" s="51">
        <f t="shared" si="3"/>
        <v>0.625</v>
      </c>
      <c r="J10" s="52">
        <v>15</v>
      </c>
      <c r="K10" s="55">
        <v>100</v>
      </c>
      <c r="L10" s="55">
        <f t="shared" si="0"/>
        <v>1500</v>
      </c>
      <c r="M10" s="55">
        <f t="shared" si="1"/>
        <v>270</v>
      </c>
      <c r="N10" s="55">
        <f t="shared" si="2"/>
        <v>1770</v>
      </c>
      <c r="O10" s="64"/>
      <c r="P10" s="61"/>
      <c r="Q10" s="77"/>
      <c r="R10" s="53" t="s">
        <v>37</v>
      </c>
      <c r="S10" s="10" t="s">
        <v>38</v>
      </c>
      <c r="T10" s="5"/>
      <c r="U10" s="5"/>
      <c r="V10" s="5"/>
      <c r="W10" s="5"/>
      <c r="X10" s="5"/>
    </row>
    <row r="11" spans="1:24" x14ac:dyDescent="0.25">
      <c r="A11" s="25"/>
      <c r="B11" s="5"/>
      <c r="C11" s="5"/>
      <c r="D11" s="5"/>
      <c r="E11" s="26"/>
      <c r="F11" s="27"/>
      <c r="G11" s="28"/>
      <c r="H11" s="28"/>
      <c r="I11" s="28"/>
      <c r="J11" s="29"/>
      <c r="K11" s="30"/>
      <c r="L11" s="30"/>
      <c r="M11" s="30"/>
      <c r="N11" s="30"/>
      <c r="O11" s="31"/>
      <c r="P11" s="5"/>
      <c r="Q11" s="32"/>
      <c r="R11" s="10"/>
      <c r="S11" s="10"/>
      <c r="T11" s="5"/>
      <c r="U11" s="5"/>
      <c r="V11" s="5"/>
      <c r="W11" s="5"/>
      <c r="X11" s="5"/>
    </row>
    <row r="12" spans="1:24" ht="15.75" thickBot="1" x14ac:dyDescent="0.3">
      <c r="A12" s="33"/>
      <c r="B12" s="9"/>
      <c r="C12" s="9"/>
      <c r="D12" s="9"/>
      <c r="E12" s="34"/>
      <c r="F12" s="35"/>
      <c r="G12" s="36"/>
      <c r="H12" s="36"/>
      <c r="I12" s="36"/>
      <c r="J12" s="37"/>
      <c r="K12" s="38"/>
      <c r="L12" s="38"/>
      <c r="M12" s="38"/>
      <c r="N12" s="38"/>
      <c r="O12" s="39"/>
      <c r="P12" s="9"/>
      <c r="Q12" s="40"/>
      <c r="R12" s="10"/>
      <c r="S12" s="10"/>
      <c r="T12" s="5"/>
      <c r="U12" s="5"/>
      <c r="V12" s="5"/>
      <c r="W12" s="5"/>
      <c r="X12" s="5"/>
    </row>
    <row r="13" spans="1:24" ht="15" customHeight="1" x14ac:dyDescent="0.25">
      <c r="A13" s="69" t="s">
        <v>18</v>
      </c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1"/>
      <c r="R13" s="10"/>
      <c r="S13" s="10"/>
      <c r="T13" s="5"/>
      <c r="U13" s="5"/>
      <c r="V13" s="5"/>
      <c r="W13" s="5"/>
      <c r="X13" s="5"/>
    </row>
    <row r="14" spans="1:24" ht="15.75" customHeight="1" thickBot="1" x14ac:dyDescent="0.3">
      <c r="A14" s="72"/>
      <c r="B14" s="73"/>
      <c r="C14" s="73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4"/>
      <c r="R14" s="10"/>
      <c r="S14" s="10"/>
      <c r="T14" s="5"/>
      <c r="U14" s="5"/>
      <c r="V14" s="5"/>
      <c r="W14" s="5"/>
      <c r="X14" s="5"/>
    </row>
    <row r="15" spans="1:24" ht="15" customHeight="1" x14ac:dyDescent="0.25">
      <c r="A15" s="56" t="s">
        <v>32</v>
      </c>
      <c r="B15" s="13"/>
      <c r="C15" s="6"/>
      <c r="D15" s="59">
        <v>46013</v>
      </c>
      <c r="E15" s="14">
        <v>45992</v>
      </c>
      <c r="F15" s="11" t="s">
        <v>22</v>
      </c>
      <c r="G15" s="15">
        <v>0.64583333333333337</v>
      </c>
      <c r="H15" s="15">
        <v>0.8125</v>
      </c>
      <c r="I15" s="15">
        <f>+H15-G15</f>
        <v>0.16666666666666663</v>
      </c>
      <c r="J15" s="23">
        <v>4</v>
      </c>
      <c r="K15" s="16">
        <v>100</v>
      </c>
      <c r="L15" s="16">
        <f>+J15*K15</f>
        <v>400</v>
      </c>
      <c r="M15" s="16">
        <f>+L15*0.18</f>
        <v>72</v>
      </c>
      <c r="N15" s="16">
        <f>+L15+M15</f>
        <v>472</v>
      </c>
      <c r="O15" s="62">
        <f>SUM(N15:N22)</f>
        <v>5133</v>
      </c>
      <c r="P15" s="65" t="s">
        <v>31</v>
      </c>
      <c r="Q15" s="66" t="s">
        <v>30</v>
      </c>
      <c r="R15" s="10"/>
      <c r="S15" s="5"/>
      <c r="T15" s="5"/>
      <c r="U15" s="5"/>
      <c r="V15" s="5"/>
      <c r="W15" s="5"/>
      <c r="X15" s="5"/>
    </row>
    <row r="16" spans="1:24" x14ac:dyDescent="0.25">
      <c r="A16" s="57"/>
      <c r="B16" s="17"/>
      <c r="C16" s="7"/>
      <c r="D16" s="60"/>
      <c r="E16" s="18">
        <v>45997</v>
      </c>
      <c r="F16" s="12" t="s">
        <v>23</v>
      </c>
      <c r="G16" s="19">
        <v>0.5</v>
      </c>
      <c r="H16" s="19">
        <v>0.72916666666666663</v>
      </c>
      <c r="I16" s="19">
        <f>+H16-G16</f>
        <v>0.22916666666666663</v>
      </c>
      <c r="J16" s="24">
        <v>5.5</v>
      </c>
      <c r="K16" s="20">
        <v>100</v>
      </c>
      <c r="L16" s="20">
        <f t="shared" ref="L16:L22" si="4">+J16*K16</f>
        <v>550</v>
      </c>
      <c r="M16" s="20">
        <f t="shared" ref="M16:M22" si="5">+L16*0.18</f>
        <v>99</v>
      </c>
      <c r="N16" s="20">
        <f t="shared" ref="N16:N22" si="6">+L16+M16</f>
        <v>649</v>
      </c>
      <c r="O16" s="63"/>
      <c r="P16" s="60"/>
      <c r="Q16" s="67"/>
      <c r="R16" s="10"/>
      <c r="S16" s="10"/>
      <c r="T16" s="5"/>
      <c r="U16" s="5"/>
      <c r="V16" s="5"/>
      <c r="W16" s="5"/>
      <c r="X16" s="5"/>
    </row>
    <row r="17" spans="1:24" x14ac:dyDescent="0.25">
      <c r="A17" s="57"/>
      <c r="B17" s="17"/>
      <c r="C17" s="7"/>
      <c r="D17" s="60"/>
      <c r="E17" s="18">
        <v>46003</v>
      </c>
      <c r="F17" s="12" t="s">
        <v>24</v>
      </c>
      <c r="G17" s="19">
        <v>0.64583333333333337</v>
      </c>
      <c r="H17" s="19">
        <v>0.70833333333333337</v>
      </c>
      <c r="I17" s="19">
        <f t="shared" ref="I17:I22" si="7">+H17-G17</f>
        <v>6.25E-2</v>
      </c>
      <c r="J17" s="24">
        <v>1.5</v>
      </c>
      <c r="K17" s="20">
        <v>100</v>
      </c>
      <c r="L17" s="20">
        <f t="shared" si="4"/>
        <v>150</v>
      </c>
      <c r="M17" s="20">
        <f t="shared" si="5"/>
        <v>27</v>
      </c>
      <c r="N17" s="20">
        <f t="shared" si="6"/>
        <v>177</v>
      </c>
      <c r="O17" s="63"/>
      <c r="P17" s="60"/>
      <c r="Q17" s="67"/>
      <c r="R17" s="10"/>
      <c r="S17" s="10"/>
      <c r="T17" s="5"/>
      <c r="U17" s="5"/>
      <c r="V17" s="5"/>
      <c r="W17" s="5"/>
      <c r="X17" s="5"/>
    </row>
    <row r="18" spans="1:24" x14ac:dyDescent="0.25">
      <c r="A18" s="57"/>
      <c r="B18" s="17"/>
      <c r="C18" s="7"/>
      <c r="D18" s="60"/>
      <c r="E18" s="44">
        <v>46004</v>
      </c>
      <c r="F18" s="45" t="s">
        <v>25</v>
      </c>
      <c r="G18" s="46">
        <v>0.5</v>
      </c>
      <c r="H18" s="46">
        <v>0.75</v>
      </c>
      <c r="I18" s="46">
        <f t="shared" si="7"/>
        <v>0.25</v>
      </c>
      <c r="J18" s="47">
        <v>6</v>
      </c>
      <c r="K18" s="20">
        <v>100</v>
      </c>
      <c r="L18" s="20">
        <f t="shared" si="4"/>
        <v>600</v>
      </c>
      <c r="M18" s="20">
        <f t="shared" si="5"/>
        <v>108</v>
      </c>
      <c r="N18" s="20">
        <f t="shared" si="6"/>
        <v>708</v>
      </c>
      <c r="O18" s="63"/>
      <c r="P18" s="60"/>
      <c r="Q18" s="67"/>
      <c r="R18" s="10"/>
      <c r="S18" s="5"/>
      <c r="T18" s="5"/>
      <c r="U18" s="5"/>
      <c r="V18" s="5"/>
      <c r="W18" s="5"/>
      <c r="X18" s="5"/>
    </row>
    <row r="19" spans="1:24" x14ac:dyDescent="0.25">
      <c r="A19" s="57"/>
      <c r="B19" s="17"/>
      <c r="C19" s="7"/>
      <c r="D19" s="60"/>
      <c r="E19" s="44">
        <v>46007</v>
      </c>
      <c r="F19" s="45" t="s">
        <v>26</v>
      </c>
      <c r="G19" s="46">
        <v>0.5</v>
      </c>
      <c r="H19" s="46">
        <v>0.75</v>
      </c>
      <c r="I19" s="46">
        <f t="shared" si="7"/>
        <v>0.25</v>
      </c>
      <c r="J19" s="47">
        <v>6</v>
      </c>
      <c r="K19" s="20">
        <v>100</v>
      </c>
      <c r="L19" s="20">
        <f t="shared" si="4"/>
        <v>600</v>
      </c>
      <c r="M19" s="20">
        <f t="shared" si="5"/>
        <v>108</v>
      </c>
      <c r="N19" s="20">
        <f t="shared" si="6"/>
        <v>708</v>
      </c>
      <c r="O19" s="63"/>
      <c r="P19" s="60"/>
      <c r="Q19" s="67"/>
      <c r="R19" s="10"/>
      <c r="S19" s="5"/>
      <c r="T19" s="5"/>
      <c r="U19" s="5"/>
      <c r="V19" s="5"/>
      <c r="W19" s="5"/>
      <c r="X19" s="5"/>
    </row>
    <row r="20" spans="1:24" x14ac:dyDescent="0.25">
      <c r="A20" s="57"/>
      <c r="B20" s="17"/>
      <c r="C20" s="7"/>
      <c r="D20" s="60"/>
      <c r="E20" s="44">
        <v>46008</v>
      </c>
      <c r="F20" s="45" t="s">
        <v>27</v>
      </c>
      <c r="G20" s="46">
        <v>0.64583333333333337</v>
      </c>
      <c r="H20" s="46">
        <v>0.75</v>
      </c>
      <c r="I20" s="46">
        <f t="shared" si="7"/>
        <v>0.10416666666666663</v>
      </c>
      <c r="J20" s="47">
        <v>2.5</v>
      </c>
      <c r="K20" s="20">
        <v>100</v>
      </c>
      <c r="L20" s="20">
        <f t="shared" si="4"/>
        <v>250</v>
      </c>
      <c r="M20" s="20">
        <f t="shared" si="5"/>
        <v>45</v>
      </c>
      <c r="N20" s="20">
        <f t="shared" si="6"/>
        <v>295</v>
      </c>
      <c r="O20" s="63"/>
      <c r="P20" s="60"/>
      <c r="Q20" s="67"/>
      <c r="R20" s="10"/>
      <c r="S20" s="10"/>
      <c r="T20" s="5"/>
      <c r="U20" s="5"/>
      <c r="V20" s="5"/>
      <c r="W20" s="5"/>
      <c r="X20" s="5"/>
    </row>
    <row r="21" spans="1:24" x14ac:dyDescent="0.25">
      <c r="A21" s="57"/>
      <c r="B21" s="17"/>
      <c r="C21" s="7"/>
      <c r="D21" s="60"/>
      <c r="E21" s="44">
        <v>46009</v>
      </c>
      <c r="F21" s="45" t="s">
        <v>28</v>
      </c>
      <c r="G21" s="46">
        <v>0.64583333333333337</v>
      </c>
      <c r="H21" s="46">
        <v>0.8125</v>
      </c>
      <c r="I21" s="46">
        <f t="shared" si="7"/>
        <v>0.16666666666666663</v>
      </c>
      <c r="J21" s="47">
        <v>4</v>
      </c>
      <c r="K21" s="20">
        <v>100</v>
      </c>
      <c r="L21" s="20">
        <f t="shared" si="4"/>
        <v>400</v>
      </c>
      <c r="M21" s="20">
        <f t="shared" si="5"/>
        <v>72</v>
      </c>
      <c r="N21" s="20">
        <f t="shared" si="6"/>
        <v>472</v>
      </c>
      <c r="O21" s="63"/>
      <c r="P21" s="60"/>
      <c r="Q21" s="67"/>
      <c r="R21" s="10"/>
      <c r="S21" s="10"/>
      <c r="T21" s="5"/>
      <c r="U21" s="5"/>
      <c r="V21" s="5"/>
      <c r="W21" s="5"/>
      <c r="X21" s="5"/>
    </row>
    <row r="22" spans="1:24" ht="30.75" thickBot="1" x14ac:dyDescent="0.3">
      <c r="A22" s="58"/>
      <c r="B22" s="21"/>
      <c r="C22" s="8"/>
      <c r="D22" s="61"/>
      <c r="E22" s="48">
        <v>46011</v>
      </c>
      <c r="F22" s="78" t="s">
        <v>39</v>
      </c>
      <c r="G22" s="50">
        <v>46011.5</v>
      </c>
      <c r="H22" s="50">
        <v>46012.083333333336</v>
      </c>
      <c r="I22" s="51">
        <f t="shared" si="7"/>
        <v>0.58333333333575865</v>
      </c>
      <c r="J22" s="52">
        <v>14</v>
      </c>
      <c r="K22" s="22">
        <v>100</v>
      </c>
      <c r="L22" s="22">
        <f t="shared" si="4"/>
        <v>1400</v>
      </c>
      <c r="M22" s="22">
        <f t="shared" si="5"/>
        <v>252</v>
      </c>
      <c r="N22" s="22">
        <f t="shared" si="6"/>
        <v>1652</v>
      </c>
      <c r="O22" s="64"/>
      <c r="P22" s="61"/>
      <c r="Q22" s="68"/>
      <c r="R22" s="10"/>
      <c r="S22" s="10"/>
      <c r="T22" s="5"/>
      <c r="U22" s="5"/>
      <c r="V22" s="5"/>
      <c r="W22" s="5"/>
      <c r="X22" s="5"/>
    </row>
    <row r="23" spans="1:24" x14ac:dyDescent="0.25">
      <c r="F23" s="79"/>
    </row>
    <row r="24" spans="1:24" x14ac:dyDescent="0.25">
      <c r="N24" s="41" t="s">
        <v>21</v>
      </c>
      <c r="O24" s="43">
        <f>+O3-O15</f>
        <v>649</v>
      </c>
    </row>
  </sheetData>
  <mergeCells count="11">
    <mergeCell ref="A13:Q14"/>
    <mergeCell ref="A3:A10"/>
    <mergeCell ref="D3:D10"/>
    <mergeCell ref="O3:O10"/>
    <mergeCell ref="P3:P10"/>
    <mergeCell ref="Q3:Q10"/>
    <mergeCell ref="A15:A22"/>
    <mergeCell ref="D15:D22"/>
    <mergeCell ref="O15:O22"/>
    <mergeCell ref="P15:P22"/>
    <mergeCell ref="Q15:Q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HORAS EXTRAS 2 - DIAMANTE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2025-12-26T17:44:33Z</dcterms:created>
  <dcterms:modified xsi:type="dcterms:W3CDTF">2025-12-31T23:20:07Z</dcterms:modified>
</cp:coreProperties>
</file>