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ers\ACER\Documents\OCEANO SEAFOOD 2025\FACTURACION ALMACENAMIENTO PESQUERA DIAMANTE\"/>
    </mc:Choice>
  </mc:AlternateContent>
  <xr:revisionPtr revIDLastSave="0" documentId="13_ncr:1_{F1EDD815-2DF0-479B-9D93-F0B5C095966C}" xr6:coauthVersionLast="47" xr6:coauthVersionMax="47" xr10:uidLastSave="{00000000-0000-0000-0000-000000000000}"/>
  <bookViews>
    <workbookView xWindow="-120" yWindow="-120" windowWidth="20730" windowHeight="11160" xr2:uid="{AA9B4BFE-E2A4-4DE7-ABE1-DD2F58748B76}"/>
  </bookViews>
  <sheets>
    <sheet name="HORAS EXTRAS 1 - VALIDAD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6" i="1" l="1"/>
  <c r="I36" i="1"/>
  <c r="L35" i="1"/>
  <c r="I35" i="1"/>
  <c r="L34" i="1"/>
  <c r="I34" i="1"/>
  <c r="L33" i="1"/>
  <c r="I33" i="1"/>
  <c r="L32" i="1"/>
  <c r="I32" i="1"/>
  <c r="L31" i="1"/>
  <c r="I31" i="1"/>
  <c r="L30" i="1"/>
  <c r="I30" i="1"/>
  <c r="L29" i="1"/>
  <c r="I29" i="1"/>
  <c r="L28" i="1"/>
  <c r="I28" i="1"/>
  <c r="L27" i="1"/>
  <c r="I27" i="1"/>
  <c r="L26" i="1"/>
  <c r="I26" i="1"/>
  <c r="L25" i="1"/>
  <c r="I25" i="1"/>
  <c r="L24" i="1"/>
  <c r="I24" i="1"/>
  <c r="L23" i="1"/>
  <c r="I23" i="1"/>
  <c r="L22" i="1"/>
  <c r="I22" i="1"/>
  <c r="L17" i="1"/>
  <c r="M17" i="1" s="1"/>
  <c r="I17" i="1"/>
  <c r="L16" i="1"/>
  <c r="I16" i="1"/>
  <c r="L15" i="1"/>
  <c r="I15" i="1"/>
  <c r="L14" i="1"/>
  <c r="I14" i="1"/>
  <c r="L13" i="1"/>
  <c r="M13" i="1" s="1"/>
  <c r="I13" i="1"/>
  <c r="L12" i="1"/>
  <c r="I12" i="1"/>
  <c r="L11" i="1"/>
  <c r="M11" i="1" s="1"/>
  <c r="I11" i="1"/>
  <c r="L10" i="1"/>
  <c r="I10" i="1"/>
  <c r="L9" i="1"/>
  <c r="M9" i="1" s="1"/>
  <c r="I9" i="1"/>
  <c r="L8" i="1"/>
  <c r="I8" i="1"/>
  <c r="L7" i="1"/>
  <c r="I7" i="1"/>
  <c r="L6" i="1"/>
  <c r="I6" i="1"/>
  <c r="L5" i="1"/>
  <c r="M5" i="1" s="1"/>
  <c r="I5" i="1"/>
  <c r="L4" i="1"/>
  <c r="I4" i="1"/>
  <c r="L3" i="1"/>
  <c r="I3" i="1"/>
  <c r="M3" i="1" l="1"/>
  <c r="N3" i="1" s="1"/>
  <c r="M7" i="1"/>
  <c r="N7" i="1" s="1"/>
  <c r="M15" i="1"/>
  <c r="N15" i="1" s="1"/>
  <c r="M4" i="1"/>
  <c r="N4" i="1" s="1"/>
  <c r="M8" i="1"/>
  <c r="N8" i="1" s="1"/>
  <c r="N11" i="1"/>
  <c r="M12" i="1"/>
  <c r="N12" i="1" s="1"/>
  <c r="M16" i="1"/>
  <c r="N16" i="1" s="1"/>
  <c r="N5" i="1"/>
  <c r="M6" i="1"/>
  <c r="N6" i="1" s="1"/>
  <c r="N9" i="1"/>
  <c r="M10" i="1"/>
  <c r="N10" i="1" s="1"/>
  <c r="N13" i="1"/>
  <c r="M14" i="1"/>
  <c r="N14" i="1" s="1"/>
  <c r="N17" i="1"/>
  <c r="M22" i="1"/>
  <c r="N22" i="1" s="1"/>
  <c r="M23" i="1"/>
  <c r="N23" i="1" s="1"/>
  <c r="M24" i="1"/>
  <c r="N24" i="1" s="1"/>
  <c r="M25" i="1"/>
  <c r="N25" i="1" s="1"/>
  <c r="M26" i="1"/>
  <c r="N26" i="1" s="1"/>
  <c r="M27" i="1"/>
  <c r="N27" i="1" s="1"/>
  <c r="M28" i="1"/>
  <c r="N28" i="1" s="1"/>
  <c r="M29" i="1"/>
  <c r="N29" i="1" s="1"/>
  <c r="M30" i="1"/>
  <c r="N30" i="1" s="1"/>
  <c r="M31" i="1"/>
  <c r="N31" i="1" s="1"/>
  <c r="M32" i="1"/>
  <c r="N32" i="1" s="1"/>
  <c r="M33" i="1"/>
  <c r="N33" i="1" s="1"/>
  <c r="M34" i="1"/>
  <c r="N34" i="1" s="1"/>
  <c r="M35" i="1"/>
  <c r="N35" i="1" s="1"/>
  <c r="M36" i="1"/>
  <c r="N36" i="1" s="1"/>
  <c r="O3" i="1" l="1"/>
  <c r="O22" i="1"/>
  <c r="O38" i="1" l="1"/>
</calcChain>
</file>

<file path=xl/sharedStrings.xml><?xml version="1.0" encoding="utf-8"?>
<sst xmlns="http://schemas.openxmlformats.org/spreadsheetml/2006/main" count="87" uniqueCount="54">
  <si>
    <t>N° 
REQUERIMIENTO</t>
  </si>
  <si>
    <t xml:space="preserve">N° ORDEN 
DE 
SERVICIO </t>
  </si>
  <si>
    <t>ACTA DE 
CONFORMIDAD 
DE SERVICIO</t>
  </si>
  <si>
    <t>PERIODO</t>
  </si>
  <si>
    <t>11-205-0203-275</t>
  </si>
  <si>
    <t>EXPORTACION CT. P-241-25B</t>
  </si>
  <si>
    <t>FACTURA 41</t>
  </si>
  <si>
    <t>SERVICIO DE 
HORAS EXTRAS DEL 
30/10 AL 25/11</t>
  </si>
  <si>
    <t>OK</t>
  </si>
  <si>
    <t>EXPORTACION CT. P-235-25(2)</t>
  </si>
  <si>
    <t>EMBARQUE FINALIZÓ 20:19</t>
  </si>
  <si>
    <t>EXPORTACION CT. P-217-25A</t>
  </si>
  <si>
    <t>EMBARQUE FINALIZÓ 18:04</t>
  </si>
  <si>
    <t>EXPORTACION CT. P-249-25</t>
  </si>
  <si>
    <t>EXPORTACION CT. P-261-25(1)</t>
  </si>
  <si>
    <t>EXPORTACION CT. P-250-25(2)</t>
  </si>
  <si>
    <t>EXPORTACION CT. P-276-25A(3)</t>
  </si>
  <si>
    <t>TRASLADO ALFRIMAC PALETIZADO P-252-25 + P-257-25B</t>
  </si>
  <si>
    <t>TRASLADO ALFRIMAC PALETIZADO P-286-25A</t>
  </si>
  <si>
    <t>EXPORTACION CT. P-289-25D(3)</t>
  </si>
  <si>
    <t>EMBARQUE FINALIZÓ 18:08</t>
  </si>
  <si>
    <t>EXPORTACION CT. P-257-25A</t>
  </si>
  <si>
    <t>EXPORTACION CT. P-304-25</t>
  </si>
  <si>
    <t xml:space="preserve">NO PROCEDE </t>
  </si>
  <si>
    <t>SE TERMINO EMBARQUE 22:07 HRS PORQUE CAMARA NO ENCONTRABA UNA PALETA DE 42 SACOS ERROR DE REUNICACION</t>
  </si>
  <si>
    <t xml:space="preserve">SOLO 1:30 HRS </t>
  </si>
  <si>
    <t>EXPORTACION CT. P-290-25J</t>
  </si>
  <si>
    <t>EMBARQUE FINALIZÓ 19:56</t>
  </si>
  <si>
    <t>EXPORTACION CT. P-290-25N</t>
  </si>
  <si>
    <t>EMBARQUE FINALIZÓ 20:03</t>
  </si>
  <si>
    <t>FECHA
OPERACIÓN</t>
  </si>
  <si>
    <t>FECHA 
SOLICITUD</t>
  </si>
  <si>
    <t>CONTRATO / MOTIVO OPERACIÓN</t>
  </si>
  <si>
    <t>HORA
INICIO</t>
  </si>
  <si>
    <t>HORA
FINAL</t>
  </si>
  <si>
    <t>TOTAL
HORAS</t>
  </si>
  <si>
    <t>HORAS 
EQUIV.</t>
  </si>
  <si>
    <t>PRECIO 
POR 
HORA</t>
  </si>
  <si>
    <t>SUBTOTAL</t>
  </si>
  <si>
    <t>IGV</t>
  </si>
  <si>
    <t>TOTAL</t>
  </si>
  <si>
    <t>MONTO TOTAL</t>
  </si>
  <si>
    <t>FACTURA
DIAMANTE 
N°</t>
  </si>
  <si>
    <t>ARCHIVO CORREGIDO</t>
  </si>
  <si>
    <t xml:space="preserve">OBSERVACIONES </t>
  </si>
  <si>
    <t>SUSTENTOS / PRUEBAS FOTOGRAFICAS</t>
  </si>
  <si>
    <t>FOTO DE FILA 21 FINAL DEL EMBARQUE</t>
  </si>
  <si>
    <t>FOTO FILA 21 FINAL SE TERMINO EL EMBARQUE 14:00 HRS</t>
  </si>
  <si>
    <t>DIFERENCIA</t>
  </si>
  <si>
    <t>TRASLADO ALFRIMAC PPTT PALETIZADO CT. P-252-25 + P-257-25B</t>
  </si>
  <si>
    <t>TRASLADO ALFRIMAC PPTT PALETIZADO CT. P-286-25A</t>
  </si>
  <si>
    <t>LA CARGA PALETIZADA FINALIZÓ 16:50 HRS</t>
  </si>
  <si>
    <t>LA CARGA PALETIZADA FINALIZÓ 16:00 HRS</t>
  </si>
  <si>
    <t>EXPORTACION CT. P-303-25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</si>
</sst>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S/&quot;\ #,##0.00;[Red]\-&quot;S/&quot;\ #,##0.00"/>
    <numFmt numFmtId="44" formatCode="_-&quot;S/&quot;\ * #,##0.00_-;\-&quot;S/&quot;\ * #,##0.00_-;_-&quot;S/&quot;\ * &quot;-&quot;??_-;_-@_-"/>
    <numFmt numFmtId="164" formatCode="0.000"/>
    <numFmt numFmtId="165" formatCode="dd/mm/yy;@"/>
    <numFmt numFmtId="166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0" xfId="0" applyFill="1" applyAlignment="1">
      <alignment horizontal="left" vertical="center"/>
    </xf>
    <xf numFmtId="16" fontId="0" fillId="3" borderId="7" xfId="0" applyNumberFormat="1" applyFill="1" applyBorder="1" applyAlignment="1">
      <alignment horizontal="left" vertical="center"/>
    </xf>
    <xf numFmtId="16" fontId="0" fillId="3" borderId="11" xfId="0" applyNumberFormat="1" applyFill="1" applyBorder="1" applyAlignment="1">
      <alignment horizontal="left" vertical="center"/>
    </xf>
    <xf numFmtId="16" fontId="0" fillId="3" borderId="15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0" fillId="3" borderId="21" xfId="0" applyFill="1" applyBorder="1" applyAlignment="1">
      <alignment horizontal="center" vertical="center"/>
    </xf>
    <xf numFmtId="165" fontId="0" fillId="3" borderId="7" xfId="0" applyNumberFormat="1" applyFill="1" applyBorder="1" applyAlignment="1">
      <alignment horizontal="center" vertical="center"/>
    </xf>
    <xf numFmtId="20" fontId="0" fillId="3" borderId="7" xfId="0" applyNumberFormat="1" applyFill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/>
    </xf>
    <xf numFmtId="44" fontId="0" fillId="3" borderId="6" xfId="0" applyNumberFormat="1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165" fontId="0" fillId="3" borderId="11" xfId="0" applyNumberFormat="1" applyFill="1" applyBorder="1" applyAlignment="1">
      <alignment horizontal="center" vertical="center"/>
    </xf>
    <xf numFmtId="20" fontId="0" fillId="3" borderId="11" xfId="0" applyNumberFormat="1" applyFill="1" applyBorder="1" applyAlignment="1">
      <alignment horizontal="center" vertical="center"/>
    </xf>
    <xf numFmtId="164" fontId="0" fillId="3" borderId="11" xfId="0" applyNumberFormat="1" applyFill="1" applyBorder="1" applyAlignment="1">
      <alignment horizontal="center" vertical="center"/>
    </xf>
    <xf numFmtId="44" fontId="0" fillId="3" borderId="11" xfId="0" applyNumberFormat="1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165" fontId="0" fillId="3" borderId="15" xfId="0" applyNumberFormat="1" applyFill="1" applyBorder="1" applyAlignment="1">
      <alignment horizontal="center" vertical="center"/>
    </xf>
    <xf numFmtId="20" fontId="0" fillId="3" borderId="15" xfId="0" applyNumberFormat="1" applyFill="1" applyBorder="1" applyAlignment="1">
      <alignment horizontal="center" vertical="center"/>
    </xf>
    <xf numFmtId="164" fontId="0" fillId="3" borderId="15" xfId="0" applyNumberFormat="1" applyFill="1" applyBorder="1" applyAlignment="1">
      <alignment horizontal="center" vertical="center"/>
    </xf>
    <xf numFmtId="44" fontId="0" fillId="3" borderId="15" xfId="0" applyNumberFormat="1" applyFill="1" applyBorder="1" applyAlignment="1">
      <alignment horizontal="center" vertical="center"/>
    </xf>
    <xf numFmtId="166" fontId="0" fillId="3" borderId="7" xfId="0" applyNumberFormat="1" applyFill="1" applyBorder="1" applyAlignment="1">
      <alignment horizontal="center" vertical="center"/>
    </xf>
    <xf numFmtId="166" fontId="0" fillId="3" borderId="11" xfId="0" applyNumberForma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165" fontId="0" fillId="3" borderId="0" xfId="0" applyNumberFormat="1" applyFill="1" applyAlignment="1">
      <alignment horizontal="center" vertical="center"/>
    </xf>
    <xf numFmtId="16" fontId="0" fillId="3" borderId="0" xfId="0" applyNumberFormat="1" applyFill="1" applyAlignment="1">
      <alignment horizontal="left" vertical="center"/>
    </xf>
    <xf numFmtId="20" fontId="0" fillId="3" borderId="0" xfId="0" applyNumberFormat="1" applyFill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44" fontId="0" fillId="3" borderId="0" xfId="0" applyNumberFormat="1" applyFill="1" applyAlignment="1">
      <alignment horizontal="center" vertical="center"/>
    </xf>
    <xf numFmtId="8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/>
    </xf>
    <xf numFmtId="165" fontId="0" fillId="3" borderId="18" xfId="0" applyNumberFormat="1" applyFill="1" applyBorder="1" applyAlignment="1">
      <alignment horizontal="center" vertical="center"/>
    </xf>
    <xf numFmtId="16" fontId="0" fillId="3" borderId="18" xfId="0" applyNumberFormat="1" applyFill="1" applyBorder="1" applyAlignment="1">
      <alignment horizontal="left" vertical="center"/>
    </xf>
    <xf numFmtId="20" fontId="0" fillId="3" borderId="18" xfId="0" applyNumberFormat="1" applyFill="1" applyBorder="1" applyAlignment="1">
      <alignment horizontal="center" vertical="center"/>
    </xf>
    <xf numFmtId="164" fontId="0" fillId="3" borderId="18" xfId="0" applyNumberFormat="1" applyFill="1" applyBorder="1" applyAlignment="1">
      <alignment horizontal="center" vertical="center"/>
    </xf>
    <xf numFmtId="44" fontId="0" fillId="3" borderId="18" xfId="0" applyNumberFormat="1" applyFill="1" applyBorder="1" applyAlignment="1">
      <alignment horizontal="center" vertical="center"/>
    </xf>
    <xf numFmtId="8" fontId="0" fillId="3" borderId="18" xfId="0" applyNumberFormat="1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 wrapText="1"/>
    </xf>
    <xf numFmtId="0" fontId="0" fillId="3" borderId="0" xfId="0" applyFill="1"/>
    <xf numFmtId="0" fontId="0" fillId="3" borderId="0" xfId="0" applyFill="1" applyAlignment="1">
      <alignment horizontal="left"/>
    </xf>
    <xf numFmtId="0" fontId="0" fillId="3" borderId="22" xfId="0" applyFill="1" applyBorder="1" applyAlignment="1">
      <alignment horizontal="left" vertical="center"/>
    </xf>
    <xf numFmtId="0" fontId="0" fillId="3" borderId="16" xfId="0" applyFill="1" applyBorder="1" applyAlignment="1">
      <alignment horizontal="left" vertical="center"/>
    </xf>
    <xf numFmtId="0" fontId="0" fillId="3" borderId="27" xfId="0" applyFill="1" applyBorder="1" applyAlignment="1">
      <alignment horizontal="left" vertical="center"/>
    </xf>
    <xf numFmtId="0" fontId="0" fillId="3" borderId="26" xfId="0" applyFill="1" applyBorder="1" applyAlignment="1">
      <alignment horizontal="left" vertical="center"/>
    </xf>
    <xf numFmtId="166" fontId="0" fillId="3" borderId="15" xfId="0" applyNumberFormat="1" applyFill="1" applyBorder="1" applyAlignment="1">
      <alignment horizontal="center" vertical="center"/>
    </xf>
    <xf numFmtId="44" fontId="0" fillId="3" borderId="11" xfId="0" applyNumberFormat="1" applyFill="1" applyBorder="1"/>
    <xf numFmtId="0" fontId="0" fillId="4" borderId="11" xfId="0" applyFill="1" applyBorder="1" applyAlignment="1">
      <alignment horizontal="left" vertical="center"/>
    </xf>
    <xf numFmtId="0" fontId="0" fillId="4" borderId="27" xfId="0" applyFill="1" applyBorder="1" applyAlignment="1">
      <alignment horizontal="left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16" fontId="0" fillId="3" borderId="6" xfId="0" applyNumberForma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44" fontId="0" fillId="3" borderId="6" xfId="0" applyNumberFormat="1" applyFill="1" applyBorder="1" applyAlignment="1">
      <alignment horizontal="center" vertical="center"/>
    </xf>
    <xf numFmtId="8" fontId="0" fillId="3" borderId="10" xfId="0" applyNumberFormat="1" applyFill="1" applyBorder="1" applyAlignment="1">
      <alignment horizontal="center" vertical="center"/>
    </xf>
    <xf numFmtId="8" fontId="0" fillId="3" borderId="14" xfId="0" applyNumberForma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93601-C184-4B74-9533-0A18D4652E22}">
  <dimension ref="A1:X38"/>
  <sheetViews>
    <sheetView tabSelected="1" zoomScale="80" zoomScaleNormal="80" workbookViewId="0">
      <pane ySplit="2" topLeftCell="A3" activePane="bottomLeft" state="frozen"/>
      <selection pane="bottomLeft" activeCell="D3" sqref="D3:D17"/>
    </sheetView>
  </sheetViews>
  <sheetFormatPr baseColWidth="10" defaultRowHeight="15" x14ac:dyDescent="0.25"/>
  <cols>
    <col min="1" max="1" width="16.28515625" style="49" bestFit="1" customWidth="1"/>
    <col min="2" max="2" width="12.42578125" style="49" bestFit="1" customWidth="1"/>
    <col min="3" max="3" width="11" style="49" bestFit="1" customWidth="1"/>
    <col min="4" max="4" width="11.42578125" style="49"/>
    <col min="5" max="5" width="13.42578125" style="49" bestFit="1" customWidth="1"/>
    <col min="6" max="6" width="61.7109375" style="49" bestFit="1" customWidth="1"/>
    <col min="7" max="11" width="11.42578125" style="49"/>
    <col min="12" max="12" width="12.7109375" style="49" bestFit="1" customWidth="1"/>
    <col min="13" max="13" width="11.42578125" style="49"/>
    <col min="14" max="14" width="12.85546875" style="49" bestFit="1" customWidth="1"/>
    <col min="15" max="15" width="13.7109375" style="49" bestFit="1" customWidth="1"/>
    <col min="16" max="16" width="13.7109375" style="49" customWidth="1"/>
    <col min="17" max="17" width="19.7109375" style="49" customWidth="1"/>
    <col min="18" max="18" width="53.42578125" style="50" bestFit="1" customWidth="1"/>
    <col min="19" max="19" width="116.7109375" style="49" bestFit="1" customWidth="1"/>
    <col min="20" max="16384" width="11.42578125" style="49"/>
  </cols>
  <sheetData>
    <row r="1" spans="1:24" ht="15.75" thickBot="1" x14ac:dyDescent="0.3"/>
    <row r="2" spans="1:24" ht="75.75" thickBot="1" x14ac:dyDescent="0.3">
      <c r="A2" s="1" t="s">
        <v>0</v>
      </c>
      <c r="B2" s="2" t="s">
        <v>1</v>
      </c>
      <c r="C2" s="3" t="s">
        <v>2</v>
      </c>
      <c r="D2" s="2" t="s">
        <v>31</v>
      </c>
      <c r="E2" s="3" t="s">
        <v>30</v>
      </c>
      <c r="F2" s="2" t="s">
        <v>32</v>
      </c>
      <c r="G2" s="2" t="s">
        <v>33</v>
      </c>
      <c r="H2" s="2" t="s">
        <v>34</v>
      </c>
      <c r="I2" s="3" t="s">
        <v>35</v>
      </c>
      <c r="J2" s="2" t="s">
        <v>36</v>
      </c>
      <c r="K2" s="3" t="s">
        <v>37</v>
      </c>
      <c r="L2" s="2" t="s">
        <v>38</v>
      </c>
      <c r="M2" s="3" t="s">
        <v>39</v>
      </c>
      <c r="N2" s="2" t="s">
        <v>40</v>
      </c>
      <c r="O2" s="4" t="s">
        <v>41</v>
      </c>
      <c r="P2" s="4" t="s">
        <v>42</v>
      </c>
      <c r="Q2" s="4" t="s">
        <v>3</v>
      </c>
      <c r="R2" s="4" t="s">
        <v>44</v>
      </c>
      <c r="S2" s="4" t="s">
        <v>45</v>
      </c>
      <c r="T2" s="5"/>
      <c r="U2" s="5"/>
      <c r="V2" s="5"/>
      <c r="W2" s="5"/>
      <c r="X2" s="5"/>
    </row>
    <row r="3" spans="1:24" x14ac:dyDescent="0.25">
      <c r="A3" s="65" t="s">
        <v>4</v>
      </c>
      <c r="B3" s="16"/>
      <c r="C3" s="6"/>
      <c r="D3" s="68">
        <v>46013</v>
      </c>
      <c r="E3" s="17">
        <v>45960</v>
      </c>
      <c r="F3" s="11" t="s">
        <v>5</v>
      </c>
      <c r="G3" s="18">
        <v>0.64583333333333337</v>
      </c>
      <c r="H3" s="18">
        <v>0.79166666666666663</v>
      </c>
      <c r="I3" s="18">
        <f>+H3-G3</f>
        <v>0.14583333333333326</v>
      </c>
      <c r="J3" s="19">
        <v>3.5</v>
      </c>
      <c r="K3" s="20">
        <v>100</v>
      </c>
      <c r="L3" s="20">
        <f>+J3*K3</f>
        <v>350</v>
      </c>
      <c r="M3" s="20">
        <f>+L3*0.18</f>
        <v>63</v>
      </c>
      <c r="N3" s="20">
        <f>+L3+M3</f>
        <v>413</v>
      </c>
      <c r="O3" s="71">
        <f>SUM(N3:N17)</f>
        <v>10679</v>
      </c>
      <c r="P3" s="74" t="s">
        <v>6</v>
      </c>
      <c r="Q3" s="75" t="s">
        <v>7</v>
      </c>
      <c r="R3" s="14" t="s">
        <v>8</v>
      </c>
      <c r="S3" s="54" t="s">
        <v>8</v>
      </c>
      <c r="T3" s="5"/>
      <c r="U3" s="5"/>
      <c r="V3" s="5"/>
      <c r="W3" s="5"/>
      <c r="X3" s="5"/>
    </row>
    <row r="4" spans="1:24" x14ac:dyDescent="0.25">
      <c r="A4" s="66"/>
      <c r="B4" s="21"/>
      <c r="C4" s="7"/>
      <c r="D4" s="69"/>
      <c r="E4" s="22">
        <v>45961</v>
      </c>
      <c r="F4" s="12" t="s">
        <v>9</v>
      </c>
      <c r="G4" s="23">
        <v>0.64583333333333337</v>
      </c>
      <c r="H4" s="23">
        <v>0.89583333333333337</v>
      </c>
      <c r="I4" s="23">
        <f>+H4-G4</f>
        <v>0.25</v>
      </c>
      <c r="J4" s="24">
        <v>6</v>
      </c>
      <c r="K4" s="25">
        <v>100</v>
      </c>
      <c r="L4" s="25">
        <f t="shared" ref="L4:L17" si="0">+J4*K4</f>
        <v>600</v>
      </c>
      <c r="M4" s="25">
        <f t="shared" ref="M4:M36" si="1">+L4*0.18</f>
        <v>108</v>
      </c>
      <c r="N4" s="25">
        <f t="shared" ref="N4:N17" si="2">+L4+M4</f>
        <v>708</v>
      </c>
      <c r="O4" s="72"/>
      <c r="P4" s="69"/>
      <c r="Q4" s="76"/>
      <c r="R4" s="15" t="s">
        <v>10</v>
      </c>
      <c r="S4" s="53" t="s">
        <v>46</v>
      </c>
      <c r="T4" s="5"/>
      <c r="U4" s="5"/>
      <c r="V4" s="5"/>
      <c r="W4" s="5"/>
      <c r="X4" s="5"/>
    </row>
    <row r="5" spans="1:24" x14ac:dyDescent="0.25">
      <c r="A5" s="66"/>
      <c r="B5" s="21"/>
      <c r="C5" s="7"/>
      <c r="D5" s="69"/>
      <c r="E5" s="22">
        <v>45964</v>
      </c>
      <c r="F5" s="12" t="s">
        <v>11</v>
      </c>
      <c r="G5" s="23">
        <v>0.64583333333333337</v>
      </c>
      <c r="H5" s="23">
        <v>0.8125</v>
      </c>
      <c r="I5" s="23">
        <f t="shared" ref="I5:I17" si="3">+H5-G5</f>
        <v>0.16666666666666663</v>
      </c>
      <c r="J5" s="24">
        <v>4</v>
      </c>
      <c r="K5" s="25">
        <v>100</v>
      </c>
      <c r="L5" s="25">
        <f t="shared" si="0"/>
        <v>400</v>
      </c>
      <c r="M5" s="25">
        <f t="shared" si="1"/>
        <v>72</v>
      </c>
      <c r="N5" s="25">
        <f t="shared" si="2"/>
        <v>472</v>
      </c>
      <c r="O5" s="72"/>
      <c r="P5" s="69"/>
      <c r="Q5" s="76"/>
      <c r="R5" s="15" t="s">
        <v>12</v>
      </c>
      <c r="S5" s="53" t="s">
        <v>46</v>
      </c>
      <c r="T5" s="5"/>
      <c r="U5" s="5"/>
      <c r="V5" s="5"/>
      <c r="W5" s="5"/>
      <c r="X5" s="5"/>
    </row>
    <row r="6" spans="1:24" x14ac:dyDescent="0.25">
      <c r="A6" s="66"/>
      <c r="B6" s="21"/>
      <c r="C6" s="7"/>
      <c r="D6" s="69"/>
      <c r="E6" s="22">
        <v>45968</v>
      </c>
      <c r="F6" s="12" t="s">
        <v>13</v>
      </c>
      <c r="G6" s="23">
        <v>0.64583333333333337</v>
      </c>
      <c r="H6" s="23">
        <v>0.83333333333333337</v>
      </c>
      <c r="I6" s="23">
        <f t="shared" si="3"/>
        <v>0.1875</v>
      </c>
      <c r="J6" s="24">
        <v>4.5</v>
      </c>
      <c r="K6" s="25">
        <v>100</v>
      </c>
      <c r="L6" s="25">
        <f t="shared" si="0"/>
        <v>450</v>
      </c>
      <c r="M6" s="25">
        <f t="shared" si="1"/>
        <v>81</v>
      </c>
      <c r="N6" s="25">
        <f t="shared" si="2"/>
        <v>531</v>
      </c>
      <c r="O6" s="72"/>
      <c r="P6" s="69"/>
      <c r="Q6" s="76"/>
      <c r="R6" s="15" t="s">
        <v>8</v>
      </c>
      <c r="S6" s="53" t="s">
        <v>8</v>
      </c>
      <c r="T6" s="5"/>
      <c r="U6" s="5"/>
      <c r="V6" s="5"/>
      <c r="W6" s="5"/>
      <c r="X6" s="5"/>
    </row>
    <row r="7" spans="1:24" x14ac:dyDescent="0.25">
      <c r="A7" s="66"/>
      <c r="B7" s="21"/>
      <c r="C7" s="7"/>
      <c r="D7" s="69"/>
      <c r="E7" s="22">
        <v>45969</v>
      </c>
      <c r="F7" s="12" t="s">
        <v>14</v>
      </c>
      <c r="G7" s="23">
        <v>0.5</v>
      </c>
      <c r="H7" s="23">
        <v>0.8125</v>
      </c>
      <c r="I7" s="23">
        <f t="shared" si="3"/>
        <v>0.3125</v>
      </c>
      <c r="J7" s="24">
        <v>7.5</v>
      </c>
      <c r="K7" s="25">
        <v>200</v>
      </c>
      <c r="L7" s="25">
        <f t="shared" si="0"/>
        <v>1500</v>
      </c>
      <c r="M7" s="25">
        <f t="shared" si="1"/>
        <v>270</v>
      </c>
      <c r="N7" s="25">
        <f t="shared" si="2"/>
        <v>1770</v>
      </c>
      <c r="O7" s="72"/>
      <c r="P7" s="69"/>
      <c r="Q7" s="76"/>
      <c r="R7" s="15" t="s">
        <v>8</v>
      </c>
      <c r="S7" s="53" t="s">
        <v>8</v>
      </c>
      <c r="T7" s="5"/>
      <c r="U7" s="5"/>
      <c r="V7" s="5"/>
      <c r="W7" s="5"/>
      <c r="X7" s="5"/>
    </row>
    <row r="8" spans="1:24" x14ac:dyDescent="0.25">
      <c r="A8" s="66"/>
      <c r="B8" s="21"/>
      <c r="C8" s="7"/>
      <c r="D8" s="69"/>
      <c r="E8" s="22">
        <v>45971</v>
      </c>
      <c r="F8" s="12" t="s">
        <v>15</v>
      </c>
      <c r="G8" s="23">
        <v>0.64583333333333337</v>
      </c>
      <c r="H8" s="23">
        <v>0.8125</v>
      </c>
      <c r="I8" s="23">
        <f t="shared" si="3"/>
        <v>0.16666666666666663</v>
      </c>
      <c r="J8" s="24">
        <v>4</v>
      </c>
      <c r="K8" s="25">
        <v>100</v>
      </c>
      <c r="L8" s="25">
        <f t="shared" si="0"/>
        <v>400</v>
      </c>
      <c r="M8" s="25">
        <f t="shared" si="1"/>
        <v>72</v>
      </c>
      <c r="N8" s="25">
        <f t="shared" si="2"/>
        <v>472</v>
      </c>
      <c r="O8" s="72"/>
      <c r="P8" s="69"/>
      <c r="Q8" s="76"/>
      <c r="R8" s="15" t="s">
        <v>8</v>
      </c>
      <c r="S8" s="53" t="s">
        <v>8</v>
      </c>
      <c r="T8" s="5"/>
      <c r="U8" s="5"/>
      <c r="V8" s="5"/>
      <c r="W8" s="5"/>
      <c r="X8" s="5"/>
    </row>
    <row r="9" spans="1:24" x14ac:dyDescent="0.25">
      <c r="A9" s="66"/>
      <c r="B9" s="21"/>
      <c r="C9" s="7"/>
      <c r="D9" s="69"/>
      <c r="E9" s="22">
        <v>45972</v>
      </c>
      <c r="F9" s="12" t="s">
        <v>16</v>
      </c>
      <c r="G9" s="23">
        <v>0.64583333333333337</v>
      </c>
      <c r="H9" s="23">
        <v>0.8125</v>
      </c>
      <c r="I9" s="23">
        <f t="shared" si="3"/>
        <v>0.16666666666666663</v>
      </c>
      <c r="J9" s="24">
        <v>4</v>
      </c>
      <c r="K9" s="25">
        <v>100</v>
      </c>
      <c r="L9" s="25">
        <f t="shared" si="0"/>
        <v>400</v>
      </c>
      <c r="M9" s="25">
        <f t="shared" si="1"/>
        <v>72</v>
      </c>
      <c r="N9" s="25">
        <f t="shared" si="2"/>
        <v>472</v>
      </c>
      <c r="O9" s="72"/>
      <c r="P9" s="69"/>
      <c r="Q9" s="76"/>
      <c r="R9" s="15" t="s">
        <v>8</v>
      </c>
      <c r="S9" s="53" t="s">
        <v>8</v>
      </c>
      <c r="T9" s="5"/>
      <c r="U9" s="5"/>
      <c r="V9" s="5"/>
      <c r="W9" s="5"/>
      <c r="X9" s="5"/>
    </row>
    <row r="10" spans="1:24" x14ac:dyDescent="0.25">
      <c r="A10" s="66"/>
      <c r="B10" s="21"/>
      <c r="C10" s="7"/>
      <c r="D10" s="69"/>
      <c r="E10" s="22">
        <v>45974</v>
      </c>
      <c r="F10" s="12" t="s">
        <v>49</v>
      </c>
      <c r="G10" s="23">
        <v>0.64583333333333337</v>
      </c>
      <c r="H10" s="23">
        <v>0.72916666666666663</v>
      </c>
      <c r="I10" s="23">
        <f t="shared" si="3"/>
        <v>8.3333333333333259E-2</v>
      </c>
      <c r="J10" s="24">
        <v>2</v>
      </c>
      <c r="K10" s="25">
        <v>100</v>
      </c>
      <c r="L10" s="25">
        <f t="shared" si="0"/>
        <v>200</v>
      </c>
      <c r="M10" s="25">
        <f t="shared" si="1"/>
        <v>36</v>
      </c>
      <c r="N10" s="25">
        <f t="shared" si="2"/>
        <v>236</v>
      </c>
      <c r="O10" s="72"/>
      <c r="P10" s="69"/>
      <c r="Q10" s="76"/>
      <c r="R10" s="15" t="s">
        <v>17</v>
      </c>
      <c r="S10" s="53" t="s">
        <v>51</v>
      </c>
      <c r="T10" s="5"/>
      <c r="U10" s="5"/>
      <c r="V10" s="5"/>
      <c r="W10" s="5"/>
      <c r="X10" s="5"/>
    </row>
    <row r="11" spans="1:24" x14ac:dyDescent="0.25">
      <c r="A11" s="66"/>
      <c r="B11" s="21"/>
      <c r="C11" s="7"/>
      <c r="D11" s="69"/>
      <c r="E11" s="22">
        <v>45975</v>
      </c>
      <c r="F11" s="12" t="s">
        <v>50</v>
      </c>
      <c r="G11" s="23">
        <v>0.64583333333333337</v>
      </c>
      <c r="H11" s="23">
        <v>0.8125</v>
      </c>
      <c r="I11" s="23">
        <f t="shared" si="3"/>
        <v>0.16666666666666663</v>
      </c>
      <c r="J11" s="24">
        <v>4</v>
      </c>
      <c r="K11" s="25">
        <v>100</v>
      </c>
      <c r="L11" s="25">
        <f t="shared" si="0"/>
        <v>400</v>
      </c>
      <c r="M11" s="25">
        <f t="shared" si="1"/>
        <v>72</v>
      </c>
      <c r="N11" s="25">
        <f t="shared" si="2"/>
        <v>472</v>
      </c>
      <c r="O11" s="72"/>
      <c r="P11" s="69"/>
      <c r="Q11" s="76"/>
      <c r="R11" s="15" t="s">
        <v>18</v>
      </c>
      <c r="S11" s="53" t="s">
        <v>52</v>
      </c>
      <c r="T11" s="5"/>
      <c r="U11" s="5"/>
      <c r="V11" s="5"/>
      <c r="W11" s="5"/>
      <c r="X11" s="5"/>
    </row>
    <row r="12" spans="1:24" x14ac:dyDescent="0.25">
      <c r="A12" s="66"/>
      <c r="B12" s="21"/>
      <c r="C12" s="7"/>
      <c r="D12" s="69"/>
      <c r="E12" s="22">
        <v>45976</v>
      </c>
      <c r="F12" s="12" t="s">
        <v>19</v>
      </c>
      <c r="G12" s="23">
        <v>0.5</v>
      </c>
      <c r="H12" s="23">
        <v>0.77083333333333337</v>
      </c>
      <c r="I12" s="23">
        <f t="shared" si="3"/>
        <v>0.27083333333333337</v>
      </c>
      <c r="J12" s="24">
        <v>6.5</v>
      </c>
      <c r="K12" s="25">
        <v>200</v>
      </c>
      <c r="L12" s="25">
        <f t="shared" si="0"/>
        <v>1300</v>
      </c>
      <c r="M12" s="25">
        <f t="shared" si="1"/>
        <v>234</v>
      </c>
      <c r="N12" s="25">
        <f t="shared" si="2"/>
        <v>1534</v>
      </c>
      <c r="O12" s="72"/>
      <c r="P12" s="69"/>
      <c r="Q12" s="76"/>
      <c r="R12" s="15" t="s">
        <v>20</v>
      </c>
      <c r="S12" s="53" t="s">
        <v>46</v>
      </c>
      <c r="T12" s="5"/>
      <c r="U12" s="5"/>
      <c r="V12" s="5"/>
      <c r="W12" s="5"/>
      <c r="X12" s="5"/>
    </row>
    <row r="13" spans="1:24" x14ac:dyDescent="0.25">
      <c r="A13" s="66"/>
      <c r="B13" s="21"/>
      <c r="C13" s="7"/>
      <c r="D13" s="69"/>
      <c r="E13" s="22">
        <v>45978</v>
      </c>
      <c r="F13" s="12" t="s">
        <v>21</v>
      </c>
      <c r="G13" s="23">
        <v>0.64583333333333337</v>
      </c>
      <c r="H13" s="23">
        <v>0.8125</v>
      </c>
      <c r="I13" s="23">
        <f t="shared" si="3"/>
        <v>0.16666666666666663</v>
      </c>
      <c r="J13" s="24">
        <v>4</v>
      </c>
      <c r="K13" s="25">
        <v>100</v>
      </c>
      <c r="L13" s="25">
        <f t="shared" si="0"/>
        <v>400</v>
      </c>
      <c r="M13" s="25">
        <f t="shared" si="1"/>
        <v>72</v>
      </c>
      <c r="N13" s="25">
        <f t="shared" si="2"/>
        <v>472</v>
      </c>
      <c r="O13" s="72"/>
      <c r="P13" s="69"/>
      <c r="Q13" s="76"/>
      <c r="R13" s="15" t="s">
        <v>8</v>
      </c>
      <c r="S13" s="53" t="s">
        <v>8</v>
      </c>
      <c r="T13" s="5"/>
      <c r="U13" s="5"/>
      <c r="V13" s="5"/>
      <c r="W13" s="5"/>
      <c r="X13" s="5"/>
    </row>
    <row r="14" spans="1:24" x14ac:dyDescent="0.25">
      <c r="A14" s="66"/>
      <c r="B14" s="21"/>
      <c r="C14" s="7"/>
      <c r="D14" s="69"/>
      <c r="E14" s="22">
        <v>45982</v>
      </c>
      <c r="F14" s="12" t="s">
        <v>22</v>
      </c>
      <c r="G14" s="23">
        <v>0.64583333333333337</v>
      </c>
      <c r="H14" s="23">
        <v>0.8125</v>
      </c>
      <c r="I14" s="23">
        <f t="shared" si="3"/>
        <v>0.16666666666666663</v>
      </c>
      <c r="J14" s="24">
        <v>4</v>
      </c>
      <c r="K14" s="25">
        <v>100</v>
      </c>
      <c r="L14" s="25">
        <f t="shared" si="0"/>
        <v>400</v>
      </c>
      <c r="M14" s="25">
        <f t="shared" si="1"/>
        <v>72</v>
      </c>
      <c r="N14" s="25">
        <f t="shared" si="2"/>
        <v>472</v>
      </c>
      <c r="O14" s="72"/>
      <c r="P14" s="69"/>
      <c r="Q14" s="76"/>
      <c r="R14" s="57" t="s">
        <v>23</v>
      </c>
      <c r="S14" s="58" t="s">
        <v>24</v>
      </c>
      <c r="T14" s="5"/>
      <c r="U14" s="5"/>
      <c r="V14" s="5"/>
      <c r="W14" s="5"/>
      <c r="X14" s="5"/>
    </row>
    <row r="15" spans="1:24" x14ac:dyDescent="0.25">
      <c r="A15" s="66"/>
      <c r="B15" s="21"/>
      <c r="C15" s="7"/>
      <c r="D15" s="69"/>
      <c r="E15" s="22">
        <v>45983</v>
      </c>
      <c r="F15" s="12" t="s">
        <v>53</v>
      </c>
      <c r="G15" s="23">
        <v>0.5</v>
      </c>
      <c r="H15" s="23">
        <v>0.77083333333333337</v>
      </c>
      <c r="I15" s="23">
        <f t="shared" si="3"/>
        <v>0.27083333333333337</v>
      </c>
      <c r="J15" s="24">
        <v>6.5</v>
      </c>
      <c r="K15" s="25">
        <v>200</v>
      </c>
      <c r="L15" s="25">
        <f t="shared" si="0"/>
        <v>1300</v>
      </c>
      <c r="M15" s="25">
        <f t="shared" si="1"/>
        <v>234</v>
      </c>
      <c r="N15" s="25">
        <f t="shared" si="2"/>
        <v>1534</v>
      </c>
      <c r="O15" s="72"/>
      <c r="P15" s="69"/>
      <c r="Q15" s="76"/>
      <c r="R15" s="15" t="s">
        <v>25</v>
      </c>
      <c r="S15" s="53" t="s">
        <v>47</v>
      </c>
      <c r="T15" s="5"/>
      <c r="U15" s="5"/>
      <c r="V15" s="5"/>
      <c r="W15" s="5"/>
      <c r="X15" s="5"/>
    </row>
    <row r="16" spans="1:24" x14ac:dyDescent="0.25">
      <c r="A16" s="66"/>
      <c r="B16" s="21"/>
      <c r="C16" s="7"/>
      <c r="D16" s="69"/>
      <c r="E16" s="22">
        <v>45985</v>
      </c>
      <c r="F16" s="12" t="s">
        <v>26</v>
      </c>
      <c r="G16" s="23">
        <v>0.64583333333333337</v>
      </c>
      <c r="H16" s="23">
        <v>0.85416666666666663</v>
      </c>
      <c r="I16" s="23">
        <f t="shared" si="3"/>
        <v>0.20833333333333326</v>
      </c>
      <c r="J16" s="24">
        <v>5</v>
      </c>
      <c r="K16" s="25">
        <v>100</v>
      </c>
      <c r="L16" s="25">
        <f t="shared" si="0"/>
        <v>500</v>
      </c>
      <c r="M16" s="25">
        <f t="shared" si="1"/>
        <v>90</v>
      </c>
      <c r="N16" s="25">
        <f t="shared" si="2"/>
        <v>590</v>
      </c>
      <c r="O16" s="72"/>
      <c r="P16" s="69"/>
      <c r="Q16" s="76"/>
      <c r="R16" s="15" t="s">
        <v>27</v>
      </c>
      <c r="S16" s="53" t="s">
        <v>46</v>
      </c>
      <c r="T16" s="5"/>
      <c r="U16" s="5"/>
      <c r="V16" s="5"/>
      <c r="W16" s="5"/>
      <c r="X16" s="5"/>
    </row>
    <row r="17" spans="1:24" ht="15.75" thickBot="1" x14ac:dyDescent="0.3">
      <c r="A17" s="67"/>
      <c r="B17" s="26"/>
      <c r="C17" s="8"/>
      <c r="D17" s="70"/>
      <c r="E17" s="27">
        <v>45986</v>
      </c>
      <c r="F17" s="13" t="s">
        <v>28</v>
      </c>
      <c r="G17" s="28">
        <v>0.64583333333333337</v>
      </c>
      <c r="H17" s="28">
        <v>0.85416666666666663</v>
      </c>
      <c r="I17" s="28">
        <f t="shared" si="3"/>
        <v>0.20833333333333326</v>
      </c>
      <c r="J17" s="29">
        <v>4.5</v>
      </c>
      <c r="K17" s="30">
        <v>100</v>
      </c>
      <c r="L17" s="30">
        <f t="shared" si="0"/>
        <v>450</v>
      </c>
      <c r="M17" s="30">
        <f t="shared" si="1"/>
        <v>81</v>
      </c>
      <c r="N17" s="30">
        <f t="shared" si="2"/>
        <v>531</v>
      </c>
      <c r="O17" s="73"/>
      <c r="P17" s="70"/>
      <c r="Q17" s="77"/>
      <c r="R17" s="51" t="s">
        <v>29</v>
      </c>
      <c r="S17" s="52" t="s">
        <v>46</v>
      </c>
      <c r="T17" s="5"/>
      <c r="U17" s="5"/>
      <c r="V17" s="5"/>
      <c r="W17" s="5"/>
      <c r="X17" s="5"/>
    </row>
    <row r="18" spans="1:24" x14ac:dyDescent="0.25">
      <c r="A18" s="33"/>
      <c r="B18" s="5"/>
      <c r="C18" s="5"/>
      <c r="D18" s="5"/>
      <c r="E18" s="34"/>
      <c r="F18" s="35"/>
      <c r="G18" s="36"/>
      <c r="H18" s="36"/>
      <c r="I18" s="36"/>
      <c r="J18" s="37"/>
      <c r="K18" s="38"/>
      <c r="L18" s="38"/>
      <c r="M18" s="38"/>
      <c r="N18" s="38"/>
      <c r="O18" s="39"/>
      <c r="P18" s="5"/>
      <c r="Q18" s="40"/>
      <c r="R18" s="10"/>
      <c r="S18" s="10"/>
      <c r="T18" s="5"/>
      <c r="U18" s="5"/>
      <c r="V18" s="5"/>
      <c r="W18" s="5"/>
      <c r="X18" s="5"/>
    </row>
    <row r="19" spans="1:24" ht="15.75" thickBot="1" x14ac:dyDescent="0.3">
      <c r="A19" s="41"/>
      <c r="B19" s="9"/>
      <c r="C19" s="9"/>
      <c r="D19" s="9"/>
      <c r="E19" s="42"/>
      <c r="F19" s="43"/>
      <c r="G19" s="44"/>
      <c r="H19" s="44"/>
      <c r="I19" s="44"/>
      <c r="J19" s="45"/>
      <c r="K19" s="46"/>
      <c r="L19" s="46"/>
      <c r="M19" s="46"/>
      <c r="N19" s="46"/>
      <c r="O19" s="47"/>
      <c r="P19" s="9"/>
      <c r="Q19" s="48"/>
      <c r="R19" s="10"/>
      <c r="S19" s="10"/>
      <c r="T19" s="5"/>
      <c r="U19" s="5"/>
      <c r="V19" s="5"/>
      <c r="W19" s="5"/>
      <c r="X19" s="5"/>
    </row>
    <row r="20" spans="1:24" ht="15" customHeight="1" x14ac:dyDescent="0.25">
      <c r="A20" s="59" t="s">
        <v>43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1"/>
      <c r="R20" s="10"/>
      <c r="S20" s="10"/>
      <c r="T20" s="5"/>
      <c r="U20" s="5"/>
      <c r="V20" s="5"/>
      <c r="W20" s="5"/>
      <c r="X20" s="5"/>
    </row>
    <row r="21" spans="1:24" ht="15.75" customHeight="1" thickBot="1" x14ac:dyDescent="0.3">
      <c r="A21" s="62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4"/>
      <c r="R21" s="10"/>
      <c r="S21" s="10"/>
      <c r="T21" s="5"/>
      <c r="U21" s="5"/>
      <c r="V21" s="5"/>
      <c r="W21" s="5"/>
      <c r="X21" s="5"/>
    </row>
    <row r="22" spans="1:24" x14ac:dyDescent="0.25">
      <c r="A22" s="65" t="s">
        <v>4</v>
      </c>
      <c r="B22" s="16"/>
      <c r="C22" s="6"/>
      <c r="D22" s="68">
        <v>46013</v>
      </c>
      <c r="E22" s="17">
        <v>45960</v>
      </c>
      <c r="F22" s="11" t="s">
        <v>5</v>
      </c>
      <c r="G22" s="18">
        <v>0.64583333333333337</v>
      </c>
      <c r="H22" s="18">
        <v>0.79166666666666663</v>
      </c>
      <c r="I22" s="18">
        <f>+H22-G22</f>
        <v>0.14583333333333326</v>
      </c>
      <c r="J22" s="31">
        <v>3.5</v>
      </c>
      <c r="K22" s="20">
        <v>100</v>
      </c>
      <c r="L22" s="20">
        <f>+J22*K22</f>
        <v>350</v>
      </c>
      <c r="M22" s="20">
        <f>+L22*0.18</f>
        <v>63</v>
      </c>
      <c r="N22" s="20">
        <f>+L22+M22</f>
        <v>413</v>
      </c>
      <c r="O22" s="71">
        <f>SUM(N22:N36)</f>
        <v>6313</v>
      </c>
      <c r="P22" s="74" t="s">
        <v>6</v>
      </c>
      <c r="Q22" s="78" t="s">
        <v>7</v>
      </c>
      <c r="R22" s="10"/>
      <c r="S22" s="5"/>
      <c r="T22" s="5"/>
      <c r="U22" s="5"/>
      <c r="V22" s="5"/>
      <c r="W22" s="5"/>
      <c r="X22" s="5"/>
    </row>
    <row r="23" spans="1:24" x14ac:dyDescent="0.25">
      <c r="A23" s="66"/>
      <c r="B23" s="21"/>
      <c r="C23" s="7"/>
      <c r="D23" s="69"/>
      <c r="E23" s="22">
        <v>45961</v>
      </c>
      <c r="F23" s="12" t="s">
        <v>9</v>
      </c>
      <c r="G23" s="23">
        <v>0.64583333333333337</v>
      </c>
      <c r="H23" s="23">
        <v>0.83333333333333337</v>
      </c>
      <c r="I23" s="23">
        <f>+H23-G23</f>
        <v>0.1875</v>
      </c>
      <c r="J23" s="32">
        <v>4.5</v>
      </c>
      <c r="K23" s="25">
        <v>100</v>
      </c>
      <c r="L23" s="25">
        <f t="shared" ref="L23:L36" si="4">+J23*K23</f>
        <v>450</v>
      </c>
      <c r="M23" s="25">
        <f t="shared" si="1"/>
        <v>81</v>
      </c>
      <c r="N23" s="25">
        <f t="shared" ref="N23:N36" si="5">+L23+M23</f>
        <v>531</v>
      </c>
      <c r="O23" s="72"/>
      <c r="P23" s="69"/>
      <c r="Q23" s="79"/>
      <c r="R23" s="10"/>
      <c r="S23" s="10"/>
      <c r="T23" s="5"/>
      <c r="U23" s="5"/>
      <c r="V23" s="5"/>
      <c r="W23" s="5"/>
      <c r="X23" s="5"/>
    </row>
    <row r="24" spans="1:24" x14ac:dyDescent="0.25">
      <c r="A24" s="66"/>
      <c r="B24" s="21"/>
      <c r="C24" s="7"/>
      <c r="D24" s="69"/>
      <c r="E24" s="22">
        <v>45964</v>
      </c>
      <c r="F24" s="12" t="s">
        <v>11</v>
      </c>
      <c r="G24" s="23">
        <v>0.64583333333333337</v>
      </c>
      <c r="H24" s="23">
        <v>0.75</v>
      </c>
      <c r="I24" s="23">
        <f t="shared" ref="I24:I36" si="6">+H24-G24</f>
        <v>0.10416666666666663</v>
      </c>
      <c r="J24" s="32">
        <v>2.5</v>
      </c>
      <c r="K24" s="25">
        <v>100</v>
      </c>
      <c r="L24" s="25">
        <f t="shared" si="4"/>
        <v>250</v>
      </c>
      <c r="M24" s="25">
        <f t="shared" si="1"/>
        <v>45</v>
      </c>
      <c r="N24" s="25">
        <f t="shared" si="5"/>
        <v>295</v>
      </c>
      <c r="O24" s="72"/>
      <c r="P24" s="69"/>
      <c r="Q24" s="79"/>
      <c r="R24" s="10"/>
      <c r="S24" s="10"/>
      <c r="T24" s="5"/>
      <c r="U24" s="5"/>
      <c r="V24" s="5"/>
      <c r="W24" s="5"/>
      <c r="X24" s="5"/>
    </row>
    <row r="25" spans="1:24" x14ac:dyDescent="0.25">
      <c r="A25" s="66"/>
      <c r="B25" s="21"/>
      <c r="C25" s="7"/>
      <c r="D25" s="69"/>
      <c r="E25" s="22">
        <v>45968</v>
      </c>
      <c r="F25" s="12" t="s">
        <v>13</v>
      </c>
      <c r="G25" s="23">
        <v>0.64583333333333337</v>
      </c>
      <c r="H25" s="23">
        <v>0.83333333333333337</v>
      </c>
      <c r="I25" s="23">
        <f t="shared" si="6"/>
        <v>0.1875</v>
      </c>
      <c r="J25" s="32">
        <v>4.5</v>
      </c>
      <c r="K25" s="25">
        <v>100</v>
      </c>
      <c r="L25" s="25">
        <f t="shared" si="4"/>
        <v>450</v>
      </c>
      <c r="M25" s="25">
        <f t="shared" si="1"/>
        <v>81</v>
      </c>
      <c r="N25" s="25">
        <f t="shared" si="5"/>
        <v>531</v>
      </c>
      <c r="O25" s="72"/>
      <c r="P25" s="69"/>
      <c r="Q25" s="79"/>
      <c r="R25" s="10"/>
      <c r="S25" s="5"/>
      <c r="T25" s="5"/>
      <c r="U25" s="5"/>
      <c r="V25" s="5"/>
      <c r="W25" s="5"/>
      <c r="X25" s="5"/>
    </row>
    <row r="26" spans="1:24" x14ac:dyDescent="0.25">
      <c r="A26" s="66"/>
      <c r="B26" s="21"/>
      <c r="C26" s="7"/>
      <c r="D26" s="69"/>
      <c r="E26" s="22">
        <v>45969</v>
      </c>
      <c r="F26" s="12" t="s">
        <v>14</v>
      </c>
      <c r="G26" s="23">
        <v>0.5</v>
      </c>
      <c r="H26" s="23">
        <v>0.8125</v>
      </c>
      <c r="I26" s="23">
        <f t="shared" si="6"/>
        <v>0.3125</v>
      </c>
      <c r="J26" s="32">
        <v>7.5</v>
      </c>
      <c r="K26" s="25">
        <v>100</v>
      </c>
      <c r="L26" s="25">
        <f t="shared" si="4"/>
        <v>750</v>
      </c>
      <c r="M26" s="25">
        <f t="shared" si="1"/>
        <v>135</v>
      </c>
      <c r="N26" s="25">
        <f t="shared" si="5"/>
        <v>885</v>
      </c>
      <c r="O26" s="72"/>
      <c r="P26" s="69"/>
      <c r="Q26" s="79"/>
      <c r="R26" s="10"/>
      <c r="S26" s="5"/>
      <c r="T26" s="5"/>
      <c r="U26" s="5"/>
      <c r="V26" s="5"/>
      <c r="W26" s="5"/>
      <c r="X26" s="5"/>
    </row>
    <row r="27" spans="1:24" x14ac:dyDescent="0.25">
      <c r="A27" s="66"/>
      <c r="B27" s="21"/>
      <c r="C27" s="7"/>
      <c r="D27" s="69"/>
      <c r="E27" s="22">
        <v>45971</v>
      </c>
      <c r="F27" s="12" t="s">
        <v>15</v>
      </c>
      <c r="G27" s="23">
        <v>0.64583333333333337</v>
      </c>
      <c r="H27" s="23">
        <v>0.8125</v>
      </c>
      <c r="I27" s="23">
        <f t="shared" si="6"/>
        <v>0.16666666666666663</v>
      </c>
      <c r="J27" s="32">
        <v>4</v>
      </c>
      <c r="K27" s="25">
        <v>100</v>
      </c>
      <c r="L27" s="25">
        <f t="shared" si="4"/>
        <v>400</v>
      </c>
      <c r="M27" s="25">
        <f t="shared" si="1"/>
        <v>72</v>
      </c>
      <c r="N27" s="25">
        <f t="shared" si="5"/>
        <v>472</v>
      </c>
      <c r="O27" s="72"/>
      <c r="P27" s="69"/>
      <c r="Q27" s="79"/>
      <c r="R27" s="10"/>
      <c r="S27" s="5"/>
      <c r="T27" s="5"/>
      <c r="U27" s="5"/>
      <c r="V27" s="5"/>
      <c r="W27" s="5"/>
      <c r="X27" s="5"/>
    </row>
    <row r="28" spans="1:24" x14ac:dyDescent="0.25">
      <c r="A28" s="66"/>
      <c r="B28" s="21"/>
      <c r="C28" s="7"/>
      <c r="D28" s="69"/>
      <c r="E28" s="22">
        <v>45972</v>
      </c>
      <c r="F28" s="12" t="s">
        <v>16</v>
      </c>
      <c r="G28" s="23">
        <v>0.64583333333333337</v>
      </c>
      <c r="H28" s="23">
        <v>0.8125</v>
      </c>
      <c r="I28" s="23">
        <f t="shared" si="6"/>
        <v>0.16666666666666663</v>
      </c>
      <c r="J28" s="32">
        <v>4</v>
      </c>
      <c r="K28" s="25">
        <v>100</v>
      </c>
      <c r="L28" s="25">
        <f t="shared" si="4"/>
        <v>400</v>
      </c>
      <c r="M28" s="25">
        <f t="shared" si="1"/>
        <v>72</v>
      </c>
      <c r="N28" s="25">
        <f t="shared" si="5"/>
        <v>472</v>
      </c>
      <c r="O28" s="72"/>
      <c r="P28" s="69"/>
      <c r="Q28" s="79"/>
      <c r="R28" s="10"/>
      <c r="S28" s="5"/>
      <c r="T28" s="5"/>
      <c r="U28" s="5"/>
      <c r="V28" s="5"/>
      <c r="W28" s="5"/>
      <c r="X28" s="5"/>
    </row>
    <row r="29" spans="1:24" x14ac:dyDescent="0.25">
      <c r="A29" s="66"/>
      <c r="B29" s="21"/>
      <c r="C29" s="7"/>
      <c r="D29" s="69"/>
      <c r="E29" s="22">
        <v>45974</v>
      </c>
      <c r="F29" s="12" t="s">
        <v>49</v>
      </c>
      <c r="G29" s="23">
        <v>0.64583333333333337</v>
      </c>
      <c r="H29" s="23">
        <v>0.70833333333333337</v>
      </c>
      <c r="I29" s="23">
        <f t="shared" si="6"/>
        <v>6.25E-2</v>
      </c>
      <c r="J29" s="32">
        <v>1.5</v>
      </c>
      <c r="K29" s="25">
        <v>100</v>
      </c>
      <c r="L29" s="25">
        <f t="shared" si="4"/>
        <v>150</v>
      </c>
      <c r="M29" s="25">
        <f t="shared" si="1"/>
        <v>27</v>
      </c>
      <c r="N29" s="25">
        <f t="shared" si="5"/>
        <v>177</v>
      </c>
      <c r="O29" s="72"/>
      <c r="P29" s="69"/>
      <c r="Q29" s="79"/>
      <c r="R29" s="10"/>
      <c r="S29" s="10"/>
      <c r="T29" s="5"/>
      <c r="U29" s="5"/>
      <c r="V29" s="5"/>
      <c r="W29" s="5"/>
      <c r="X29" s="5"/>
    </row>
    <row r="30" spans="1:24" x14ac:dyDescent="0.25">
      <c r="A30" s="66"/>
      <c r="B30" s="21"/>
      <c r="C30" s="7"/>
      <c r="D30" s="69"/>
      <c r="E30" s="22">
        <v>45975</v>
      </c>
      <c r="F30" s="12" t="s">
        <v>50</v>
      </c>
      <c r="G30" s="23">
        <v>0.64583333333333337</v>
      </c>
      <c r="H30" s="23">
        <v>0.66666666666666663</v>
      </c>
      <c r="I30" s="23">
        <f t="shared" si="6"/>
        <v>2.0833333333333259E-2</v>
      </c>
      <c r="J30" s="32">
        <v>0.5</v>
      </c>
      <c r="K30" s="25">
        <v>100</v>
      </c>
      <c r="L30" s="25">
        <f t="shared" si="4"/>
        <v>50</v>
      </c>
      <c r="M30" s="25">
        <f t="shared" si="1"/>
        <v>9</v>
      </c>
      <c r="N30" s="25">
        <f t="shared" si="5"/>
        <v>59</v>
      </c>
      <c r="O30" s="72"/>
      <c r="P30" s="69"/>
      <c r="Q30" s="79"/>
      <c r="R30" s="10"/>
      <c r="S30" s="10"/>
      <c r="T30" s="5"/>
      <c r="U30" s="5"/>
      <c r="V30" s="5"/>
      <c r="W30" s="5"/>
      <c r="X30" s="5"/>
    </row>
    <row r="31" spans="1:24" x14ac:dyDescent="0.25">
      <c r="A31" s="66"/>
      <c r="B31" s="21"/>
      <c r="C31" s="7"/>
      <c r="D31" s="69"/>
      <c r="E31" s="22">
        <v>45976</v>
      </c>
      <c r="F31" s="12" t="s">
        <v>19</v>
      </c>
      <c r="G31" s="23">
        <v>0.5</v>
      </c>
      <c r="H31" s="23">
        <v>0.75</v>
      </c>
      <c r="I31" s="23">
        <f t="shared" si="6"/>
        <v>0.25</v>
      </c>
      <c r="J31" s="32">
        <v>6</v>
      </c>
      <c r="K31" s="25">
        <v>100</v>
      </c>
      <c r="L31" s="25">
        <f t="shared" si="4"/>
        <v>600</v>
      </c>
      <c r="M31" s="25">
        <f t="shared" si="1"/>
        <v>108</v>
      </c>
      <c r="N31" s="25">
        <f t="shared" si="5"/>
        <v>708</v>
      </c>
      <c r="O31" s="72"/>
      <c r="P31" s="69"/>
      <c r="Q31" s="79"/>
      <c r="R31" s="10"/>
      <c r="S31" s="10"/>
      <c r="T31" s="5"/>
      <c r="U31" s="5"/>
      <c r="V31" s="5"/>
      <c r="W31" s="5"/>
      <c r="X31" s="5"/>
    </row>
    <row r="32" spans="1:24" x14ac:dyDescent="0.25">
      <c r="A32" s="66"/>
      <c r="B32" s="21"/>
      <c r="C32" s="7"/>
      <c r="D32" s="69"/>
      <c r="E32" s="22">
        <v>45978</v>
      </c>
      <c r="F32" s="12" t="s">
        <v>21</v>
      </c>
      <c r="G32" s="23">
        <v>0.64583333333333337</v>
      </c>
      <c r="H32" s="23">
        <v>0.8125</v>
      </c>
      <c r="I32" s="23">
        <f t="shared" si="6"/>
        <v>0.16666666666666663</v>
      </c>
      <c r="J32" s="32">
        <v>4</v>
      </c>
      <c r="K32" s="25">
        <v>100</v>
      </c>
      <c r="L32" s="25">
        <f t="shared" si="4"/>
        <v>400</v>
      </c>
      <c r="M32" s="25">
        <f t="shared" si="1"/>
        <v>72</v>
      </c>
      <c r="N32" s="25">
        <f t="shared" si="5"/>
        <v>472</v>
      </c>
      <c r="O32" s="72"/>
      <c r="P32" s="69"/>
      <c r="Q32" s="79"/>
      <c r="R32" s="10"/>
      <c r="S32" s="5"/>
      <c r="T32" s="5"/>
      <c r="U32" s="5"/>
      <c r="V32" s="5"/>
      <c r="W32" s="5"/>
      <c r="X32" s="5"/>
    </row>
    <row r="33" spans="1:24" x14ac:dyDescent="0.25">
      <c r="A33" s="66"/>
      <c r="B33" s="21"/>
      <c r="C33" s="7"/>
      <c r="D33" s="69"/>
      <c r="E33" s="22">
        <v>45982</v>
      </c>
      <c r="F33" s="12" t="s">
        <v>22</v>
      </c>
      <c r="G33" s="23">
        <v>0.64583333333333337</v>
      </c>
      <c r="H33" s="23">
        <v>0.64583333333333337</v>
      </c>
      <c r="I33" s="23">
        <f t="shared" si="6"/>
        <v>0</v>
      </c>
      <c r="J33" s="32">
        <v>0</v>
      </c>
      <c r="K33" s="25">
        <v>100</v>
      </c>
      <c r="L33" s="25">
        <f t="shared" si="4"/>
        <v>0</v>
      </c>
      <c r="M33" s="25">
        <f t="shared" si="1"/>
        <v>0</v>
      </c>
      <c r="N33" s="25">
        <f t="shared" si="5"/>
        <v>0</v>
      </c>
      <c r="O33" s="72"/>
      <c r="P33" s="69"/>
      <c r="Q33" s="79"/>
      <c r="R33" s="10"/>
      <c r="S33" s="10"/>
      <c r="T33" s="5"/>
      <c r="U33" s="5"/>
      <c r="V33" s="5"/>
      <c r="W33" s="5"/>
      <c r="X33" s="5"/>
    </row>
    <row r="34" spans="1:24" x14ac:dyDescent="0.25">
      <c r="A34" s="66"/>
      <c r="B34" s="21"/>
      <c r="C34" s="7"/>
      <c r="D34" s="69"/>
      <c r="E34" s="22">
        <v>45983</v>
      </c>
      <c r="F34" s="12" t="s">
        <v>53</v>
      </c>
      <c r="G34" s="23">
        <v>0.5</v>
      </c>
      <c r="H34" s="23">
        <v>0.58333333333333337</v>
      </c>
      <c r="I34" s="23">
        <f t="shared" si="6"/>
        <v>8.333333333333337E-2</v>
      </c>
      <c r="J34" s="32">
        <v>2</v>
      </c>
      <c r="K34" s="25">
        <v>100</v>
      </c>
      <c r="L34" s="25">
        <f t="shared" si="4"/>
        <v>200</v>
      </c>
      <c r="M34" s="25">
        <f t="shared" si="1"/>
        <v>36</v>
      </c>
      <c r="N34" s="25">
        <f t="shared" si="5"/>
        <v>236</v>
      </c>
      <c r="O34" s="72"/>
      <c r="P34" s="69"/>
      <c r="Q34" s="79"/>
      <c r="R34" s="10"/>
      <c r="S34" s="10"/>
      <c r="T34" s="5"/>
      <c r="U34" s="5"/>
      <c r="V34" s="5"/>
      <c r="W34" s="5"/>
      <c r="X34" s="5"/>
    </row>
    <row r="35" spans="1:24" x14ac:dyDescent="0.25">
      <c r="A35" s="66"/>
      <c r="B35" s="21"/>
      <c r="C35" s="7"/>
      <c r="D35" s="69"/>
      <c r="E35" s="22">
        <v>45985</v>
      </c>
      <c r="F35" s="12" t="s">
        <v>26</v>
      </c>
      <c r="G35" s="23">
        <v>0.64583333333333337</v>
      </c>
      <c r="H35" s="23">
        <v>0.83333333333333337</v>
      </c>
      <c r="I35" s="23">
        <f t="shared" si="6"/>
        <v>0.1875</v>
      </c>
      <c r="J35" s="32">
        <v>4.5</v>
      </c>
      <c r="K35" s="25">
        <v>100</v>
      </c>
      <c r="L35" s="25">
        <f t="shared" si="4"/>
        <v>450</v>
      </c>
      <c r="M35" s="25">
        <f t="shared" si="1"/>
        <v>81</v>
      </c>
      <c r="N35" s="25">
        <f t="shared" si="5"/>
        <v>531</v>
      </c>
      <c r="O35" s="72"/>
      <c r="P35" s="69"/>
      <c r="Q35" s="79"/>
      <c r="R35" s="10"/>
      <c r="S35" s="10"/>
      <c r="T35" s="5"/>
      <c r="U35" s="5"/>
      <c r="V35" s="5"/>
      <c r="W35" s="5"/>
      <c r="X35" s="5"/>
    </row>
    <row r="36" spans="1:24" ht="15.75" thickBot="1" x14ac:dyDescent="0.3">
      <c r="A36" s="67"/>
      <c r="B36" s="26"/>
      <c r="C36" s="8"/>
      <c r="D36" s="70"/>
      <c r="E36" s="27">
        <v>45986</v>
      </c>
      <c r="F36" s="13" t="s">
        <v>28</v>
      </c>
      <c r="G36" s="28">
        <v>0.64583333333333337</v>
      </c>
      <c r="H36" s="28">
        <v>0.83333333333333337</v>
      </c>
      <c r="I36" s="28">
        <f t="shared" si="6"/>
        <v>0.1875</v>
      </c>
      <c r="J36" s="55">
        <v>4.5</v>
      </c>
      <c r="K36" s="30">
        <v>100</v>
      </c>
      <c r="L36" s="30">
        <f t="shared" si="4"/>
        <v>450</v>
      </c>
      <c r="M36" s="30">
        <f t="shared" si="1"/>
        <v>81</v>
      </c>
      <c r="N36" s="30">
        <f t="shared" si="5"/>
        <v>531</v>
      </c>
      <c r="O36" s="73"/>
      <c r="P36" s="70"/>
      <c r="Q36" s="80"/>
      <c r="R36" s="10"/>
      <c r="S36" s="10"/>
      <c r="T36" s="5"/>
      <c r="U36" s="5"/>
      <c r="V36" s="5"/>
      <c r="W36" s="5"/>
      <c r="X36" s="5"/>
    </row>
    <row r="38" spans="1:24" x14ac:dyDescent="0.25">
      <c r="N38" s="49" t="s">
        <v>48</v>
      </c>
      <c r="O38" s="56">
        <f>+O3-O22</f>
        <v>4366</v>
      </c>
    </row>
  </sheetData>
  <mergeCells count="11">
    <mergeCell ref="A22:A36"/>
    <mergeCell ref="D22:D36"/>
    <mergeCell ref="O22:O36"/>
    <mergeCell ref="P22:P36"/>
    <mergeCell ref="Q22:Q36"/>
    <mergeCell ref="A20:Q21"/>
    <mergeCell ref="A3:A17"/>
    <mergeCell ref="D3:D17"/>
    <mergeCell ref="O3:O17"/>
    <mergeCell ref="P3:P17"/>
    <mergeCell ref="Q3:Q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HORAS EXTRAS 1 - VALIDADO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2025-12-26T17:44:33Z</dcterms:created>
  <dcterms:modified xsi:type="dcterms:W3CDTF">2025-12-31T01:43:20Z</dcterms:modified>
</cp:coreProperties>
</file>