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COMPRA ELECTRODOS OSF-ABC SSGG PTA/"/>
    </mc:Choice>
  </mc:AlternateContent>
  <xr:revisionPtr revIDLastSave="0" documentId="14_{96793106-46D5-4EC3-91AD-CE5A4713414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0" i="10" l="1"/>
  <c r="M25" i="10"/>
  <c r="P16" i="10"/>
  <c r="P17" i="10"/>
  <c r="P18" i="10"/>
  <c r="P19" i="10"/>
  <c r="P20" i="10"/>
  <c r="P22" i="10"/>
  <c r="P23" i="10"/>
  <c r="P24" i="10"/>
  <c r="P25" i="10"/>
  <c r="P26" i="10"/>
  <c r="P15" i="10"/>
  <c r="P27" i="10" s="1"/>
  <c r="M16" i="10"/>
  <c r="M17" i="10"/>
  <c r="M18" i="10"/>
  <c r="M19" i="10"/>
  <c r="M20" i="10"/>
  <c r="M21" i="10"/>
  <c r="M22" i="10"/>
  <c r="M23" i="10"/>
  <c r="M24" i="10"/>
  <c r="M26" i="10"/>
  <c r="M15" i="10"/>
  <c r="J26" i="10"/>
  <c r="J16" i="10"/>
  <c r="J17" i="10"/>
  <c r="J18" i="10"/>
  <c r="J19" i="10"/>
  <c r="J20" i="10"/>
  <c r="J21" i="10"/>
  <c r="J22" i="10"/>
  <c r="J23" i="10"/>
  <c r="J24" i="10"/>
  <c r="J25" i="10"/>
  <c r="J15" i="10"/>
  <c r="G17" i="10"/>
  <c r="G18" i="10"/>
  <c r="G19" i="10"/>
  <c r="G20" i="10"/>
  <c r="G21" i="10"/>
  <c r="G22" i="10"/>
  <c r="G23" i="10"/>
  <c r="G25" i="10"/>
  <c r="G26" i="10"/>
  <c r="G16" i="10"/>
  <c r="G15" i="10"/>
  <c r="P28" i="10" l="1"/>
  <c r="P30" i="10"/>
  <c r="G27" i="10"/>
  <c r="M27" i="10"/>
  <c r="M30" i="10" l="1"/>
  <c r="M28" i="10"/>
  <c r="O39" i="10" a="1"/>
  <c r="O39" i="10" s="1"/>
  <c r="P39" i="10" s="1"/>
  <c r="O38" i="10" a="1"/>
  <c r="O38" i="10" s="1"/>
  <c r="P38" i="10" s="1"/>
  <c r="O37" i="10" a="1"/>
  <c r="O37" i="10" s="1"/>
  <c r="P37" i="10" s="1"/>
  <c r="O36" i="10" a="1"/>
  <c r="O36" i="10" s="1"/>
  <c r="P36" i="10" s="1"/>
  <c r="O35" i="10" a="1"/>
  <c r="O35" i="10" s="1"/>
  <c r="P35" i="10" s="1"/>
  <c r="O34" i="10" a="1"/>
  <c r="O34" i="10" s="1"/>
  <c r="P34" i="10" s="1"/>
  <c r="R39" i="10" a="1"/>
  <c r="R39" i="10" s="1"/>
  <c r="I39" i="10" a="1"/>
  <c r="I39" i="10" s="1"/>
  <c r="J39" i="10" s="1"/>
  <c r="F39" i="10" a="1"/>
  <c r="F39" i="10" s="1"/>
  <c r="G39" i="10" s="1"/>
  <c r="R37" i="10" a="1"/>
  <c r="R37" i="10" s="1"/>
  <c r="I37" i="10" a="1"/>
  <c r="I37" i="10" s="1"/>
  <c r="J37" i="10" s="1"/>
  <c r="F37" i="10" a="1"/>
  <c r="F37" i="10" s="1"/>
  <c r="G37" i="10" s="1"/>
  <c r="D40" i="10"/>
  <c r="R38" i="10" a="1"/>
  <c r="R38" i="10" s="1"/>
  <c r="I38" i="10" a="1"/>
  <c r="I38" i="10" s="1"/>
  <c r="J38" i="10" s="1"/>
  <c r="F38" i="10" a="1"/>
  <c r="F38" i="10" s="1"/>
  <c r="G38" i="10" s="1"/>
  <c r="R36" i="10" a="1"/>
  <c r="R36" i="10" s="1"/>
  <c r="I36" i="10" a="1"/>
  <c r="I36" i="10" s="1"/>
  <c r="J36" i="10" s="1"/>
  <c r="F36" i="10" a="1"/>
  <c r="F36" i="10" s="1"/>
  <c r="G36" i="10" s="1"/>
  <c r="R35" i="10" a="1"/>
  <c r="R35" i="10" s="1"/>
  <c r="I35" i="10" a="1"/>
  <c r="I35" i="10" s="1"/>
  <c r="J35" i="10" s="1"/>
  <c r="F35" i="10" a="1"/>
  <c r="F35" i="10" s="1"/>
  <c r="G35" i="10" s="1"/>
  <c r="R34" i="10" a="1"/>
  <c r="R34" i="10" s="1"/>
  <c r="I34" i="10" a="1"/>
  <c r="I34" i="10" s="1"/>
  <c r="J34" i="10" s="1"/>
  <c r="F34" i="10" a="1"/>
  <c r="F3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0" i="10" l="1"/>
  <c r="J27" i="10"/>
  <c r="J28" i="10" s="1"/>
  <c r="O40" i="10"/>
  <c r="P40" i="10"/>
  <c r="R40" i="10"/>
  <c r="I40" i="10"/>
  <c r="J40" i="10"/>
  <c r="F40" i="10"/>
  <c r="G3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30" i="10" l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<sst xmlns="http://schemas.openxmlformats.org/spreadsheetml/2006/main" count="354" uniqueCount="200">
  <si>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</si>
  <si>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</si>
  <si>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</si>
  <si>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</si>
  <si>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</si>
  <si>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</si>
  <si>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</si>
  <si>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</si>
  <si>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</si>
  <si>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</si>
  <si>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</si>
  <si>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</si>
  <si>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</si>
  <si>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</si>
  <si>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</si>
  <si>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</si>
  <si>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</si>
  <si>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</si>
  <si>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</si>
  <si>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</si>
  <si>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</si>
  <si>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</si>
  <si>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</si>
  <si>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</si>
  <si>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</si>
  <si>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</si>
  <si>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</si>
  <si>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</si>
  <si>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</si>
  <si>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</si>
  <si>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</si>
  <si>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</si>
  <si>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</si>
  <si>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</si>
  <si>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</si>
  <si>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</si>
  <si>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</si>
  <si>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</si>
  <si>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</si>
  <si>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</si>
  <si>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</si>
  <si>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</si>
  <si>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</si>
  <si>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</si>
  <si>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</si>
  <si>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</si>
  <si>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</si>
  <si>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</si>
  <si>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</si>
  <si>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</si>
  <si>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</si>
  <si>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</si>
  <si>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</si>
  <si>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</si>
  <si>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</si>
  <si>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</si>
  <si>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</si>
  <si>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</si>
  <si>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</si>
  <si>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</si>
  <si>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</si>
  <si>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</si>
  <si>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</si>
  <si>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</si>
  <si>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</si>
  <si>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</si>
  <si>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</si>
  <si>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</si>
  <si>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</si>
  <si>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</si>
  <si>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</si>
  <si>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</si>
  <si>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</si>
  <si>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</si>
  <si>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</si>
  <si>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</si>
  <si>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</si>
  <si>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</si>
  <si>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</si>
  <si>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</si>
  <si>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</si>
  <si>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</si>
  <si>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</si>
  <si>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</si>
  <si>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</si>
  <si>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</si>
  <si>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</si>
  <si>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</si>
  <si>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</si>
  <si>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</si>
  <si>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</si>
  <si>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</si>
  <si>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</si>
  <si>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</si>
  <si>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</si>
  <si>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</si>
  <si>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</si>
  <si>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</si>
  <si>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</si>
  <si>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</si>
  <si>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</si>
  <si>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</si>
  <si>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</si>
  <si>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</si>
  <si>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</si>
  <si>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</si>
  <si>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</si>
  <si>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</si>
  <si>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</si>
  <si>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</si>
  <si>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</si>
  <si>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</si>
  <si>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</si>
  <si>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</si>
  <si>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</si>
  <si>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</si>
  <si>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</si>
  <si>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</si>
  <si>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</si>
  <si>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</si>
  <si>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</si>
  <si>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</si>
  <si>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</si>
  <si>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</si>
  <si>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</si>
  <si>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</si>
  <si>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</si>
  <si>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</si>
  <si>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</si>
  <si>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</si>
  <si>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</si>
  <si>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</si>
  <si>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</si>
  <si>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</si>
  <si>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</si>
  <si>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</si>
  <si>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</si>
  <si>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</si>
  <si>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</si>
  <si>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</si>
  <si>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</si>
  <si>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</si>
  <si>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</si>
  <si>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</si>
  <si>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</si>
  <si>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</si>
  <si>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</si>
  <si>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</si>
  <si>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</si>
  <si>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</si>
  <si>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</si>
  <si>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</si>
  <si>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</si>
  <si>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</si>
  <si>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</si>
  <si>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</si>
  <si>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</si>
  <si>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</si>
  <si>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</si>
  <si>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</si>
  <si>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</si>
  <si>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</si>
  <si>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</si>
  <si>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</si>
  <si>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</si>
  <si>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</si>
  <si>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</si>
  <si>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</si>
  <si>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</si>
  <si>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</si>
  <si>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</si>
  <si>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</si>
  <si>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</si>
  <si>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</si>
  <si>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</si>
  <si>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</si>
  <si>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</si>
  <si>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</si>
  <si>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UND</t>
  </si>
  <si>
    <t>FERRETERIA HASTA EL PERNO</t>
  </si>
  <si>
    <t>-</t>
  </si>
  <si>
    <t>ELECTRODO CELLOCORD AP E6011 1/8"</t>
  </si>
  <si>
    <t>ELECTRODO CELLOCORD AP E6011 3/32"</t>
  </si>
  <si>
    <t>ENCHUFE 2P+T 16A IP44 248 MENNEKES</t>
  </si>
  <si>
    <t>ENCHUFE 2P+T 32A IP44 260 MENNEKES</t>
  </si>
  <si>
    <t>ENCHUFE 3P+T 32A 415V IP67 ROJO</t>
  </si>
  <si>
    <t>ENCHUFE 3P+T 32A IP44 263 MENNEKES</t>
  </si>
  <si>
    <t>PISTOLA REGADERA PLAST 2 FUNCIONES</t>
  </si>
  <si>
    <t xml:space="preserve">REMACHE CIEGO ALUM 3/16" X 1" </t>
  </si>
  <si>
    <t>SILICONA SIKAFLEX 221 BLANCA 300ML</t>
  </si>
  <si>
    <t>TORNILLO AUTOPERF INOX 3/16" X 1"</t>
  </si>
  <si>
    <t>CEMENTO ANTISALITRE MS PACASMAYO 42.5KG</t>
  </si>
  <si>
    <t>YESO BLANCO</t>
  </si>
  <si>
    <t>KG</t>
  </si>
  <si>
    <t>TUBOS</t>
  </si>
  <si>
    <t>BOLSA</t>
  </si>
  <si>
    <t>FERRETERIA RENSO</t>
  </si>
  <si>
    <t>BRILLANTE</t>
  </si>
  <si>
    <t>FERRETERIA ROAL</t>
  </si>
  <si>
    <t>Se optó por Ferreteria Industrial Roal por stock en sus productos, precio, crédito a 30 días y la puesta en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</si>
</sst>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8EAADB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8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12" fillId="0" borderId="7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49" fontId="29" fillId="0" borderId="28" xfId="0" applyNumberFormat="1" applyFont="1" applyBorder="1" applyAlignment="1">
      <alignment vertical="center" wrapText="1"/>
    </xf>
    <xf numFmtId="2" fontId="29" fillId="0" borderId="11" xfId="0" applyNumberFormat="1" applyFont="1" applyBorder="1" applyAlignment="1">
      <alignment horizontal="center" vertical="center"/>
    </xf>
    <xf numFmtId="2" fontId="29" fillId="0" borderId="3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35" fillId="18" borderId="1" xfId="0" applyFont="1" applyFill="1" applyBorder="1" applyAlignment="1">
      <alignment horizontal="center" vertical="center"/>
    </xf>
    <xf numFmtId="167" fontId="42" fillId="0" borderId="63" xfId="0" applyNumberFormat="1" applyFont="1" applyBorder="1" applyAlignment="1">
      <alignment horizontal="center" vertical="center" wrapText="1"/>
    </xf>
    <xf numFmtId="167" fontId="42" fillId="0" borderId="64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7" borderId="9" xfId="0" applyFont="1" applyFill="1" applyBorder="1" applyAlignment="1">
      <alignment horizontal="center" vertical="center"/>
    </xf>
    <xf numFmtId="0" fontId="35" fillId="17" borderId="8" xfId="0" applyFont="1" applyFill="1" applyBorder="1" applyAlignment="1">
      <alignment horizontal="center" vertical="center"/>
    </xf>
    <xf numFmtId="0" fontId="35" fillId="17" borderId="11" xfId="0" applyFont="1" applyFill="1" applyBorder="1" applyAlignment="1">
      <alignment horizontal="center" vertical="center"/>
    </xf>
    <xf numFmtId="0" fontId="35" fillId="18" borderId="51" xfId="0" applyFont="1" applyFill="1" applyBorder="1" applyAlignment="1">
      <alignment horizontal="center" vertical="center"/>
    </xf>
    <xf numFmtId="0" fontId="35" fillId="18" borderId="52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7" fontId="42" fillId="16" borderId="63" xfId="0" applyNumberFormat="1" applyFont="1" applyFill="1" applyBorder="1" applyAlignment="1">
      <alignment horizontal="center" vertical="center" wrapText="1"/>
    </xf>
    <xf numFmtId="167" fontId="42" fillId="16" borderId="64" xfId="0" applyNumberFormat="1" applyFont="1" applyFill="1" applyBorder="1" applyAlignment="1">
      <alignment horizontal="center" vertical="center" wrapText="1"/>
    </xf>
    <xf numFmtId="49" fontId="29" fillId="16" borderId="28" xfId="0" applyNumberFormat="1" applyFont="1" applyFill="1" applyBorder="1" applyAlignment="1">
      <alignment vertical="center" wrapText="1"/>
    </xf>
    <xf numFmtId="1" fontId="44" fillId="16" borderId="16" xfId="0" applyNumberFormat="1" applyFont="1" applyFill="1" applyBorder="1" applyAlignment="1">
      <alignment horizontal="center" vertical="center"/>
    </xf>
    <xf numFmtId="2" fontId="29" fillId="0" borderId="2" xfId="0" applyNumberFormat="1" applyFont="1" applyBorder="1" applyAlignment="1">
      <alignment horizontal="center" vertical="center"/>
    </xf>
    <xf numFmtId="2" fontId="32" fillId="16" borderId="25" xfId="0" applyNumberFormat="1" applyFont="1" applyFill="1" applyBorder="1" applyAlignment="1">
      <alignment horizontal="center" vertical="center"/>
    </xf>
    <xf numFmtId="2" fontId="29" fillId="0" borderId="28" xfId="0" applyNumberFormat="1" applyFont="1" applyBorder="1" applyAlignment="1">
      <alignment horizontal="center" vertical="center"/>
    </xf>
    <xf numFmtId="2" fontId="44" fillId="16" borderId="28" xfId="0" applyNumberFormat="1" applyFont="1" applyFill="1" applyBorder="1" applyAlignment="1">
      <alignment horizontal="center" vertical="center"/>
    </xf>
    <xf numFmtId="2" fontId="29" fillId="0" borderId="44" xfId="0" applyNumberFormat="1" applyFont="1" applyBorder="1" applyAlignment="1">
      <alignment horizontal="center" vertical="center"/>
    </xf>
    <xf numFmtId="2" fontId="44" fillId="16" borderId="63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S107"/>
  <sheetViews>
    <sheetView tabSelected="1" zoomScale="40" zoomScaleNormal="40" zoomScaleSheetLayoutView="50" workbookViewId="0">
      <selection activeCell="N44" sqref="N44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3" width="29" customWidth="1"/>
    <col min="14" max="14" width="33.88671875" customWidth="1"/>
    <col min="15" max="15" width="17.77734375" customWidth="1"/>
    <col min="16" max="16" width="41.77734375" customWidth="1"/>
    <col min="17" max="17" width="33.88671875" hidden="1" customWidth="1"/>
    <col min="18" max="18" width="17.77734375" hidden="1" customWidth="1"/>
    <col min="19" max="19" width="3.88671875" customWidth="1"/>
  </cols>
  <sheetData>
    <row r="1" spans="1:19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02"/>
    </row>
    <row r="3" spans="1:19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03"/>
    </row>
    <row r="4" spans="1:19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03"/>
    </row>
    <row r="5" spans="1:19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03"/>
    </row>
    <row r="6" spans="1:19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103"/>
    </row>
    <row r="7" spans="1:19" ht="33" customHeight="1">
      <c r="A7" s="1"/>
      <c r="B7" s="127" t="s">
        <v>1</v>
      </c>
      <c r="C7" s="166" t="s">
        <v>176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03"/>
    </row>
    <row r="8" spans="1:19" ht="33" customHeight="1">
      <c r="A8" s="1"/>
      <c r="B8" s="127" t="s">
        <v>2</v>
      </c>
      <c r="C8" s="168">
        <v>45904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03"/>
    </row>
    <row r="9" spans="1:19" ht="33" customHeight="1">
      <c r="A9" s="1"/>
      <c r="B9" s="127" t="s">
        <v>3</v>
      </c>
      <c r="C9" s="168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03"/>
    </row>
    <row r="10" spans="1:19" ht="33" customHeight="1">
      <c r="A10" s="1"/>
      <c r="B10" s="127" t="s">
        <v>4</v>
      </c>
      <c r="C10" s="168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03"/>
    </row>
    <row r="11" spans="1:19" ht="33" customHeight="1">
      <c r="A11" s="1"/>
      <c r="B11" s="127" t="s">
        <v>5</v>
      </c>
      <c r="C11" s="169">
        <v>3.56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03"/>
    </row>
    <row r="12" spans="1:19" ht="14.25" customHeight="1">
      <c r="A12" s="1"/>
      <c r="B12" s="106"/>
      <c r="C12" s="5"/>
      <c r="D12" s="6"/>
      <c r="E12" s="170"/>
      <c r="F12" s="170"/>
      <c r="G12" s="171"/>
      <c r="H12" s="170"/>
      <c r="I12" s="170"/>
      <c r="J12" s="171"/>
      <c r="K12" s="138"/>
      <c r="L12" s="138"/>
      <c r="M12" s="138"/>
      <c r="N12" s="170"/>
      <c r="O12" s="170"/>
      <c r="P12" s="171"/>
      <c r="Q12" s="170"/>
      <c r="R12" s="170"/>
      <c r="S12" s="103"/>
    </row>
    <row r="13" spans="1:19" ht="52.8" customHeight="1">
      <c r="A13" s="1"/>
      <c r="B13" s="182"/>
      <c r="C13" s="184" t="s">
        <v>6</v>
      </c>
      <c r="D13" s="184" t="s">
        <v>7</v>
      </c>
      <c r="E13" s="186" t="s">
        <v>196</v>
      </c>
      <c r="F13" s="187"/>
      <c r="G13" s="188"/>
      <c r="H13" s="189" t="s">
        <v>179</v>
      </c>
      <c r="I13" s="190"/>
      <c r="J13" s="191"/>
      <c r="K13" s="147" t="s">
        <v>198</v>
      </c>
      <c r="L13" s="148"/>
      <c r="M13" s="149"/>
      <c r="N13" s="179" t="s">
        <v>197</v>
      </c>
      <c r="O13" s="180"/>
      <c r="P13" s="181"/>
      <c r="Q13" s="179" t="s">
        <v>177</v>
      </c>
      <c r="R13" s="180"/>
      <c r="S13" s="103"/>
    </row>
    <row r="14" spans="1:19" ht="33.6" customHeight="1">
      <c r="A14" s="1"/>
      <c r="B14" s="183"/>
      <c r="C14" s="185"/>
      <c r="D14" s="185"/>
      <c r="E14" s="172" t="s">
        <v>10</v>
      </c>
      <c r="F14" s="173"/>
      <c r="G14" s="125" t="s">
        <v>11</v>
      </c>
      <c r="H14" s="174" t="s">
        <v>10</v>
      </c>
      <c r="I14" s="175"/>
      <c r="J14" s="126" t="s">
        <v>11</v>
      </c>
      <c r="K14" s="150" t="s">
        <v>10</v>
      </c>
      <c r="L14" s="151"/>
      <c r="M14" s="143" t="s">
        <v>11</v>
      </c>
      <c r="N14" s="176" t="s">
        <v>10</v>
      </c>
      <c r="O14" s="177"/>
      <c r="P14" s="95" t="s">
        <v>11</v>
      </c>
      <c r="Q14" s="176" t="s">
        <v>10</v>
      </c>
      <c r="R14" s="177"/>
      <c r="S14" s="103"/>
    </row>
    <row r="15" spans="1:19" ht="69.599999999999994" customHeight="1">
      <c r="A15" s="1"/>
      <c r="B15" s="139" t="s">
        <v>181</v>
      </c>
      <c r="C15" s="91">
        <v>5</v>
      </c>
      <c r="D15" s="91" t="s">
        <v>193</v>
      </c>
      <c r="E15" s="152">
        <v>19</v>
      </c>
      <c r="F15" s="152"/>
      <c r="G15" s="128">
        <f>C15*E15</f>
        <v>95</v>
      </c>
      <c r="H15" s="152">
        <v>20</v>
      </c>
      <c r="I15" s="152"/>
      <c r="J15" s="128">
        <f>C15*H15</f>
        <v>100</v>
      </c>
      <c r="K15" s="273">
        <v>19.489999999999998</v>
      </c>
      <c r="L15" s="274"/>
      <c r="M15" s="128">
        <f>C15*K15</f>
        <v>97.449999999999989</v>
      </c>
      <c r="N15" s="152">
        <v>20</v>
      </c>
      <c r="O15" s="152"/>
      <c r="P15" s="128">
        <f>C15*N15</f>
        <v>100</v>
      </c>
      <c r="Q15" s="153"/>
      <c r="R15" s="153"/>
      <c r="S15" s="103"/>
    </row>
    <row r="16" spans="1:19" ht="69.599999999999994" customHeight="1">
      <c r="A16" s="1"/>
      <c r="B16" s="139" t="s">
        <v>182</v>
      </c>
      <c r="C16" s="91">
        <v>5</v>
      </c>
      <c r="D16" s="91" t="s">
        <v>193</v>
      </c>
      <c r="E16" s="152">
        <v>20</v>
      </c>
      <c r="F16" s="152"/>
      <c r="G16" s="128">
        <f>C16*E16</f>
        <v>100</v>
      </c>
      <c r="H16" s="152">
        <v>25</v>
      </c>
      <c r="I16" s="152"/>
      <c r="J16" s="128">
        <f t="shared" ref="J16:J25" si="0">C16*H16</f>
        <v>125</v>
      </c>
      <c r="K16" s="273">
        <v>19.489999999999998</v>
      </c>
      <c r="L16" s="274"/>
      <c r="M16" s="128">
        <f t="shared" ref="M16:M26" si="1">C16*K16</f>
        <v>97.449999999999989</v>
      </c>
      <c r="N16" s="152">
        <v>21</v>
      </c>
      <c r="O16" s="152"/>
      <c r="P16" s="128">
        <f t="shared" ref="P16:P26" si="2">C16*N16</f>
        <v>105</v>
      </c>
      <c r="Q16" s="153"/>
      <c r="R16" s="153"/>
      <c r="S16" s="103"/>
    </row>
    <row r="17" spans="1:19" ht="69.599999999999994" customHeight="1">
      <c r="A17" s="1"/>
      <c r="B17" s="139" t="s">
        <v>183</v>
      </c>
      <c r="C17" s="91">
        <v>5</v>
      </c>
      <c r="D17" s="91" t="s">
        <v>178</v>
      </c>
      <c r="E17" s="152">
        <v>25</v>
      </c>
      <c r="F17" s="152"/>
      <c r="G17" s="128">
        <f t="shared" ref="G17:G26" si="3">C17*E17</f>
        <v>125</v>
      </c>
      <c r="H17" s="152">
        <v>33</v>
      </c>
      <c r="I17" s="152"/>
      <c r="J17" s="128">
        <f t="shared" si="0"/>
        <v>165</v>
      </c>
      <c r="K17" s="144">
        <v>29.66</v>
      </c>
      <c r="L17" s="145"/>
      <c r="M17" s="128">
        <f t="shared" si="1"/>
        <v>148.30000000000001</v>
      </c>
      <c r="N17" s="152">
        <v>25</v>
      </c>
      <c r="O17" s="152"/>
      <c r="P17" s="128">
        <f t="shared" si="2"/>
        <v>125</v>
      </c>
      <c r="Q17" s="153"/>
      <c r="R17" s="153"/>
      <c r="S17" s="103"/>
    </row>
    <row r="18" spans="1:19" ht="69.599999999999994" customHeight="1">
      <c r="A18" s="1"/>
      <c r="B18" s="139" t="s">
        <v>184</v>
      </c>
      <c r="C18" s="91">
        <v>5</v>
      </c>
      <c r="D18" s="91" t="s">
        <v>178</v>
      </c>
      <c r="E18" s="152">
        <v>40</v>
      </c>
      <c r="F18" s="152"/>
      <c r="G18" s="128">
        <f t="shared" si="3"/>
        <v>200</v>
      </c>
      <c r="H18" s="152">
        <v>55</v>
      </c>
      <c r="I18" s="152"/>
      <c r="J18" s="128">
        <f t="shared" si="0"/>
        <v>275</v>
      </c>
      <c r="K18" s="144">
        <v>29.66</v>
      </c>
      <c r="L18" s="145"/>
      <c r="M18" s="128">
        <f t="shared" si="1"/>
        <v>148.30000000000001</v>
      </c>
      <c r="N18" s="152">
        <v>45</v>
      </c>
      <c r="O18" s="152"/>
      <c r="P18" s="128">
        <f t="shared" si="2"/>
        <v>225</v>
      </c>
      <c r="Q18" s="153"/>
      <c r="R18" s="153"/>
      <c r="S18" s="103"/>
    </row>
    <row r="19" spans="1:19" ht="69.599999999999994" customHeight="1">
      <c r="A19" s="1"/>
      <c r="B19" s="139" t="s">
        <v>185</v>
      </c>
      <c r="C19" s="91">
        <v>5</v>
      </c>
      <c r="D19" s="91" t="s">
        <v>178</v>
      </c>
      <c r="E19" s="152">
        <v>82</v>
      </c>
      <c r="F19" s="152"/>
      <c r="G19" s="128">
        <f t="shared" si="3"/>
        <v>410</v>
      </c>
      <c r="H19" s="152">
        <v>113</v>
      </c>
      <c r="I19" s="152"/>
      <c r="J19" s="128">
        <f t="shared" si="0"/>
        <v>565</v>
      </c>
      <c r="K19" s="144">
        <v>55.08</v>
      </c>
      <c r="L19" s="145"/>
      <c r="M19" s="128">
        <f t="shared" si="1"/>
        <v>275.39999999999998</v>
      </c>
      <c r="N19" s="152">
        <v>88</v>
      </c>
      <c r="O19" s="152"/>
      <c r="P19" s="128">
        <f t="shared" si="2"/>
        <v>440</v>
      </c>
      <c r="Q19" s="153"/>
      <c r="R19" s="153"/>
      <c r="S19" s="103"/>
    </row>
    <row r="20" spans="1:19" ht="69.599999999999994" customHeight="1">
      <c r="A20" s="1"/>
      <c r="B20" s="139" t="s">
        <v>186</v>
      </c>
      <c r="C20" s="91">
        <v>5</v>
      </c>
      <c r="D20" s="91" t="s">
        <v>178</v>
      </c>
      <c r="E20" s="152">
        <v>50</v>
      </c>
      <c r="F20" s="152"/>
      <c r="G20" s="128">
        <f t="shared" si="3"/>
        <v>250</v>
      </c>
      <c r="H20" s="152">
        <v>68</v>
      </c>
      <c r="I20" s="152"/>
      <c r="J20" s="128">
        <f t="shared" si="0"/>
        <v>340</v>
      </c>
      <c r="K20" s="144">
        <v>46.61</v>
      </c>
      <c r="L20" s="145"/>
      <c r="M20" s="128">
        <f t="shared" si="1"/>
        <v>233.05</v>
      </c>
      <c r="N20" s="152">
        <v>55</v>
      </c>
      <c r="O20" s="152"/>
      <c r="P20" s="128">
        <f t="shared" si="2"/>
        <v>275</v>
      </c>
      <c r="Q20" s="153"/>
      <c r="R20" s="153"/>
      <c r="S20" s="103"/>
    </row>
    <row r="21" spans="1:19" ht="69.599999999999994" customHeight="1">
      <c r="A21" s="1"/>
      <c r="B21" s="275" t="s">
        <v>187</v>
      </c>
      <c r="C21" s="91">
        <v>5</v>
      </c>
      <c r="D21" s="91" t="s">
        <v>178</v>
      </c>
      <c r="E21" s="152">
        <v>30</v>
      </c>
      <c r="F21" s="152"/>
      <c r="G21" s="128">
        <f t="shared" si="3"/>
        <v>150</v>
      </c>
      <c r="H21" s="152">
        <v>38</v>
      </c>
      <c r="I21" s="152"/>
      <c r="J21" s="128">
        <f t="shared" si="0"/>
        <v>190</v>
      </c>
      <c r="K21" s="273">
        <v>20.76</v>
      </c>
      <c r="L21" s="274"/>
      <c r="M21" s="128">
        <f t="shared" si="1"/>
        <v>103.80000000000001</v>
      </c>
      <c r="N21" s="152" t="s">
        <v>180</v>
      </c>
      <c r="O21" s="152"/>
      <c r="P21" s="128" t="s">
        <v>180</v>
      </c>
      <c r="Q21" s="153"/>
      <c r="R21" s="153"/>
      <c r="S21" s="103"/>
    </row>
    <row r="22" spans="1:19" ht="69.599999999999994" customHeight="1">
      <c r="A22" s="1"/>
      <c r="B22" s="139" t="s">
        <v>188</v>
      </c>
      <c r="C22" s="91">
        <v>1000</v>
      </c>
      <c r="D22" s="91" t="s">
        <v>178</v>
      </c>
      <c r="E22" s="152">
        <v>0.2</v>
      </c>
      <c r="F22" s="152"/>
      <c r="G22" s="128">
        <f t="shared" si="3"/>
        <v>200</v>
      </c>
      <c r="H22" s="152">
        <v>0.12</v>
      </c>
      <c r="I22" s="152"/>
      <c r="J22" s="128">
        <f t="shared" si="0"/>
        <v>120</v>
      </c>
      <c r="K22" s="144">
        <v>0.05</v>
      </c>
      <c r="L22" s="145"/>
      <c r="M22" s="128">
        <f t="shared" si="1"/>
        <v>50</v>
      </c>
      <c r="N22" s="152">
        <v>7.0000000000000007E-2</v>
      </c>
      <c r="O22" s="152"/>
      <c r="P22" s="128">
        <f t="shared" si="2"/>
        <v>70</v>
      </c>
      <c r="Q22" s="153"/>
      <c r="R22" s="153"/>
      <c r="S22" s="103"/>
    </row>
    <row r="23" spans="1:19" ht="69.599999999999994" customHeight="1">
      <c r="A23" s="1"/>
      <c r="B23" s="139" t="s">
        <v>189</v>
      </c>
      <c r="C23" s="91">
        <v>10</v>
      </c>
      <c r="D23" s="91" t="s">
        <v>194</v>
      </c>
      <c r="E23" s="152">
        <v>40</v>
      </c>
      <c r="F23" s="152"/>
      <c r="G23" s="128">
        <f t="shared" si="3"/>
        <v>400</v>
      </c>
      <c r="H23" s="152">
        <v>62</v>
      </c>
      <c r="I23" s="152"/>
      <c r="J23" s="128">
        <f t="shared" si="0"/>
        <v>620</v>
      </c>
      <c r="K23" s="144">
        <v>40</v>
      </c>
      <c r="L23" s="145"/>
      <c r="M23" s="128">
        <f t="shared" si="1"/>
        <v>400</v>
      </c>
      <c r="N23" s="152">
        <v>43</v>
      </c>
      <c r="O23" s="152"/>
      <c r="P23" s="128">
        <f t="shared" si="2"/>
        <v>430</v>
      </c>
      <c r="Q23" s="153"/>
      <c r="R23" s="153"/>
      <c r="S23" s="103"/>
    </row>
    <row r="24" spans="1:19" ht="69.599999999999994" customHeight="1">
      <c r="A24" s="1"/>
      <c r="B24" s="139" t="s">
        <v>190</v>
      </c>
      <c r="C24" s="91">
        <v>200</v>
      </c>
      <c r="D24" s="91" t="s">
        <v>178</v>
      </c>
      <c r="E24" s="152" t="s">
        <v>180</v>
      </c>
      <c r="F24" s="152"/>
      <c r="G24" s="128" t="s">
        <v>180</v>
      </c>
      <c r="H24" s="152">
        <v>1.3</v>
      </c>
      <c r="I24" s="152"/>
      <c r="J24" s="128">
        <f t="shared" si="0"/>
        <v>260</v>
      </c>
      <c r="K24" s="144">
        <v>0.8</v>
      </c>
      <c r="L24" s="145"/>
      <c r="M24" s="128">
        <f t="shared" si="1"/>
        <v>160</v>
      </c>
      <c r="N24" s="152">
        <v>0.8</v>
      </c>
      <c r="O24" s="152"/>
      <c r="P24" s="128">
        <f t="shared" si="2"/>
        <v>160</v>
      </c>
      <c r="Q24" s="153"/>
      <c r="R24" s="153"/>
      <c r="S24" s="103"/>
    </row>
    <row r="25" spans="1:19" ht="69.599999999999994" customHeight="1">
      <c r="A25" s="1"/>
      <c r="B25" s="139" t="s">
        <v>191</v>
      </c>
      <c r="C25" s="91">
        <v>5</v>
      </c>
      <c r="D25" s="91" t="s">
        <v>195</v>
      </c>
      <c r="E25" s="152">
        <v>42</v>
      </c>
      <c r="F25" s="152"/>
      <c r="G25" s="128">
        <f t="shared" si="3"/>
        <v>210</v>
      </c>
      <c r="H25" s="152">
        <v>50</v>
      </c>
      <c r="I25" s="152"/>
      <c r="J25" s="128">
        <f t="shared" si="0"/>
        <v>250</v>
      </c>
      <c r="K25" s="144">
        <v>36</v>
      </c>
      <c r="L25" s="145"/>
      <c r="M25" s="128">
        <f t="shared" si="1"/>
        <v>180</v>
      </c>
      <c r="N25" s="152">
        <v>41.7</v>
      </c>
      <c r="O25" s="152"/>
      <c r="P25" s="128">
        <f t="shared" si="2"/>
        <v>208.5</v>
      </c>
      <c r="Q25" s="153"/>
      <c r="R25" s="153"/>
      <c r="S25" s="103"/>
    </row>
    <row r="26" spans="1:19" ht="69.599999999999994" customHeight="1">
      <c r="A26" s="1"/>
      <c r="B26" s="139" t="s">
        <v>192</v>
      </c>
      <c r="C26" s="91">
        <v>5</v>
      </c>
      <c r="D26" s="91" t="s">
        <v>195</v>
      </c>
      <c r="E26" s="152">
        <v>5</v>
      </c>
      <c r="F26" s="152"/>
      <c r="G26" s="128">
        <f t="shared" si="3"/>
        <v>25</v>
      </c>
      <c r="H26" s="152">
        <v>4</v>
      </c>
      <c r="I26" s="152"/>
      <c r="J26" s="128">
        <f>C26*H26</f>
        <v>20</v>
      </c>
      <c r="K26" s="144">
        <v>5</v>
      </c>
      <c r="L26" s="145"/>
      <c r="M26" s="128">
        <f t="shared" si="1"/>
        <v>25</v>
      </c>
      <c r="N26" s="152">
        <v>8</v>
      </c>
      <c r="O26" s="152"/>
      <c r="P26" s="128">
        <f t="shared" si="2"/>
        <v>40</v>
      </c>
      <c r="Q26" s="153"/>
      <c r="R26" s="153"/>
      <c r="S26" s="103"/>
    </row>
    <row r="27" spans="1:19" ht="25.5" customHeight="1">
      <c r="A27" s="1"/>
      <c r="B27" s="108"/>
      <c r="C27" s="82"/>
      <c r="D27" s="85"/>
      <c r="E27" s="146" t="s">
        <v>12</v>
      </c>
      <c r="F27" s="146"/>
      <c r="G27" s="129">
        <f>SUM(G15:G26)</f>
        <v>2165</v>
      </c>
      <c r="H27" s="146" t="s">
        <v>12</v>
      </c>
      <c r="I27" s="146"/>
      <c r="J27" s="132">
        <f>SUM(J15:J26)</f>
        <v>3030</v>
      </c>
      <c r="K27" s="146" t="s">
        <v>12</v>
      </c>
      <c r="L27" s="146"/>
      <c r="M27" s="129">
        <f>SUM(M15:M26)</f>
        <v>1918.75</v>
      </c>
      <c r="N27" s="178" t="s">
        <v>12</v>
      </c>
      <c r="O27" s="178"/>
      <c r="P27" s="129">
        <f>SUM(P15:P26)</f>
        <v>2178.5</v>
      </c>
      <c r="Q27" s="178" t="s">
        <v>12</v>
      </c>
      <c r="R27" s="178"/>
      <c r="S27" s="103"/>
    </row>
    <row r="28" spans="1:19" ht="25.5" customHeight="1">
      <c r="A28" s="1"/>
      <c r="B28" s="104"/>
      <c r="C28" s="82"/>
      <c r="D28" s="85"/>
      <c r="E28" s="178" t="s">
        <v>13</v>
      </c>
      <c r="F28" s="178"/>
      <c r="G28" s="130">
        <v>162.53</v>
      </c>
      <c r="H28" s="178" t="s">
        <v>13</v>
      </c>
      <c r="I28" s="178"/>
      <c r="J28" s="133">
        <f>J27*0.18</f>
        <v>545.4</v>
      </c>
      <c r="K28" s="178" t="s">
        <v>13</v>
      </c>
      <c r="L28" s="178"/>
      <c r="M28" s="130">
        <f>0.18*M27</f>
        <v>345.375</v>
      </c>
      <c r="N28" s="178" t="s">
        <v>13</v>
      </c>
      <c r="O28" s="178"/>
      <c r="P28" s="129">
        <f>0.18*P27</f>
        <v>392.13</v>
      </c>
      <c r="Q28" s="178" t="s">
        <v>13</v>
      </c>
      <c r="R28" s="178"/>
      <c r="S28" s="103"/>
    </row>
    <row r="29" spans="1:19" ht="25.5" customHeight="1">
      <c r="A29" s="1"/>
      <c r="B29" s="104"/>
      <c r="C29" s="82"/>
      <c r="D29" s="85"/>
      <c r="E29" s="178" t="s">
        <v>14</v>
      </c>
      <c r="F29" s="178"/>
      <c r="G29" s="130"/>
      <c r="H29" s="178" t="s">
        <v>14</v>
      </c>
      <c r="I29" s="178"/>
      <c r="J29" s="133"/>
      <c r="K29" s="178" t="s">
        <v>14</v>
      </c>
      <c r="L29" s="178"/>
      <c r="M29" s="130"/>
      <c r="N29" s="178"/>
      <c r="O29" s="178"/>
      <c r="P29" s="129"/>
      <c r="Q29" s="178" t="s">
        <v>175</v>
      </c>
      <c r="R29" s="178"/>
      <c r="S29" s="103"/>
    </row>
    <row r="30" spans="1:19" ht="25.5" customHeight="1">
      <c r="A30" s="1"/>
      <c r="B30" s="104"/>
      <c r="C30" s="83"/>
      <c r="D30" s="85"/>
      <c r="E30" s="178" t="s">
        <v>15</v>
      </c>
      <c r="F30" s="178"/>
      <c r="G30" s="130">
        <f>SUM(G27:G28)</f>
        <v>2327.5300000000002</v>
      </c>
      <c r="H30" s="178" t="s">
        <v>15</v>
      </c>
      <c r="I30" s="178"/>
      <c r="J30" s="133">
        <f>SUM(J27:J29)</f>
        <v>3575.4</v>
      </c>
      <c r="K30" s="178" t="s">
        <v>15</v>
      </c>
      <c r="L30" s="178"/>
      <c r="M30" s="130">
        <f>SUM(M27:M28)</f>
        <v>2264.125</v>
      </c>
      <c r="N30" s="178" t="s">
        <v>15</v>
      </c>
      <c r="O30" s="178"/>
      <c r="P30" s="129">
        <f>SUM(P27:P28)</f>
        <v>2570.63</v>
      </c>
      <c r="Q30" s="178" t="s">
        <v>15</v>
      </c>
      <c r="R30" s="178"/>
      <c r="S30" s="103"/>
    </row>
    <row r="31" spans="1:19" ht="14.25" customHeight="1">
      <c r="A31" s="1"/>
      <c r="B31" s="109"/>
      <c r="C31" s="7"/>
      <c r="D31" s="7"/>
      <c r="E31" s="7"/>
      <c r="F31" s="7"/>
      <c r="G31" s="8"/>
      <c r="H31" s="7"/>
      <c r="I31" s="7"/>
      <c r="J31" s="8"/>
      <c r="K31" s="8"/>
      <c r="L31" s="8"/>
      <c r="M31" s="8"/>
      <c r="N31" s="8"/>
      <c r="O31" s="8"/>
      <c r="P31" s="131"/>
      <c r="Q31" s="8"/>
      <c r="R31" s="8"/>
      <c r="S31" s="103"/>
    </row>
    <row r="32" spans="1:19" ht="14.25" customHeight="1">
      <c r="A32" s="1"/>
      <c r="B32" s="110"/>
      <c r="C32" s="3"/>
      <c r="D32" s="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103"/>
    </row>
    <row r="33" spans="1:19" ht="33" customHeight="1">
      <c r="A33" s="1"/>
      <c r="B33" s="205" t="s">
        <v>16</v>
      </c>
      <c r="C33" s="206"/>
      <c r="D33" s="71" t="s">
        <v>154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103"/>
    </row>
    <row r="34" spans="1:19" ht="30.6" customHeight="1">
      <c r="A34" s="1"/>
      <c r="B34" s="192" t="s">
        <v>17</v>
      </c>
      <c r="C34" s="193"/>
      <c r="D34" s="72">
        <v>0.4</v>
      </c>
      <c r="E34" s="73" t="s">
        <v>147</v>
      </c>
      <c r="F34" s="78" cm="1">
        <f t="array" ref="F34">_xlfn.IFS(E34=PUNTAJES!$E$9,PUNTAJES!$F$9,E34=PUNTAJES!$E$10,PUNTAJES!$F$10,E34=PUNTAJES!$E$11,PUNTAJES!$F$11,E34=PUNTAJES!$E$12,PUNTAJES!$F$12,E34=PUNTAJES!$E$13,PUNTAJES!$F$13)</f>
        <v>4</v>
      </c>
      <c r="G34" s="79">
        <f>D34*F34</f>
        <v>1.6</v>
      </c>
      <c r="H34" s="73" t="s">
        <v>144</v>
      </c>
      <c r="I34" s="78" cm="1">
        <f t="array" ref="I34">_xlfn.IFS(H34=PUNTAJES!$E$9,PUNTAJES!$F$9,H34=PUNTAJES!$E$10,PUNTAJES!$F$10,H34=PUNTAJES!$E$11,PUNTAJES!$F$11,H34=PUNTAJES!$E$12,PUNTAJES!$F$12,H34=PUNTAJES!$E$13,PUNTAJES!$F$13)</f>
        <v>3</v>
      </c>
      <c r="J34" s="134">
        <f>D34*I34</f>
        <v>1.2000000000000002</v>
      </c>
      <c r="K34" s="134" t="s">
        <v>147</v>
      </c>
      <c r="L34" s="134">
        <v>4</v>
      </c>
      <c r="M34" s="134">
        <v>2</v>
      </c>
      <c r="N34" s="73" t="s">
        <v>147</v>
      </c>
      <c r="O34" s="78" cm="1">
        <f t="array" ref="O34">_xlfn.IFS(N34=PUNTAJES!$E$9,PUNTAJES!$F$9,N34=PUNTAJES!$E$10,PUNTAJES!$F$10,N34=PUNTAJES!$E$11,PUNTAJES!$F$11,N34=PUNTAJES!$E$12,PUNTAJES!$F$12,N34=PUNTAJES!$E$13,PUNTAJES!$F$13)</f>
        <v>4</v>
      </c>
      <c r="P34" s="134">
        <f>+O34*D34</f>
        <v>1.6</v>
      </c>
      <c r="Q34" s="73" t="s">
        <v>141</v>
      </c>
      <c r="R34" s="78" cm="1">
        <f t="array" ref="R34">_xlfn.IFS(Q34=PUNTAJES!$E$9,PUNTAJES!$F$9,Q34=PUNTAJES!$E$10,PUNTAJES!$F$10,Q34=PUNTAJES!$E$11,PUNTAJES!$F$11,Q34=PUNTAJES!$E$12,PUNTAJES!$F$12,Q34=PUNTAJES!$E$13,PUNTAJES!$F$13)</f>
        <v>2</v>
      </c>
      <c r="S34" s="103"/>
    </row>
    <row r="35" spans="1:19" ht="30.6" customHeight="1">
      <c r="A35" s="1"/>
      <c r="B35" s="192" t="s">
        <v>155</v>
      </c>
      <c r="C35" s="193"/>
      <c r="D35" s="72">
        <v>0.2</v>
      </c>
      <c r="E35" s="74" t="s">
        <v>173</v>
      </c>
      <c r="F35" s="80" cm="1">
        <f t="array" ref="F35">_xlfn.IFS(E35=PUNTAJES!$B$4,PUNTAJES!$C$4,E35=PUNTAJES!$B$5,PUNTAJES!$C$5,E35=PUNTAJES!$B$6,PUNTAJES!$C$6,E35=PUNTAJES!$B$7,PUNTAJES!$C$7,E35=PUNTAJES!$B$8,PUNTAJES!$C$8,E35=PUNTAJES!$B$9,PUNTAJES!$C$9)</f>
        <v>2</v>
      </c>
      <c r="G35" s="79">
        <f t="shared" ref="G35:G39" si="4">D35*F35</f>
        <v>0.4</v>
      </c>
      <c r="H35" s="74" t="s">
        <v>126</v>
      </c>
      <c r="I35" s="80" cm="1">
        <f t="array" ref="I35">_xlfn.IFS(H35=PUNTAJES!$B$4,PUNTAJES!$C$4,H35=PUNTAJES!$B$5,PUNTAJES!$C$5,H35=PUNTAJES!$B$6,PUNTAJES!$C$6,H35=PUNTAJES!$B$7,PUNTAJES!$C$7,H35=PUNTAJES!$B$8,PUNTAJES!$C$8,H35=PUNTAJES!$B$9,PUNTAJES!$C$9)</f>
        <v>5</v>
      </c>
      <c r="J35" s="134">
        <f t="shared" ref="J35:J39" si="5">D35*I35</f>
        <v>1</v>
      </c>
      <c r="K35" s="134" t="s">
        <v>126</v>
      </c>
      <c r="L35" s="140">
        <v>5</v>
      </c>
      <c r="M35" s="140">
        <v>1</v>
      </c>
      <c r="N35" s="74" t="s">
        <v>173</v>
      </c>
      <c r="O35" s="80" cm="1">
        <f t="array" ref="O35">_xlfn.IFS(N35=PUNTAJES!$B$4,PUNTAJES!$C$4,N35=PUNTAJES!$B$5,PUNTAJES!$C$5,N35=PUNTAJES!$B$6,PUNTAJES!$C$6,N35=PUNTAJES!$B$7,PUNTAJES!$C$7,N35=PUNTAJES!$B$8,PUNTAJES!$C$8,N35=PUNTAJES!$B$9,PUNTAJES!$C$9)</f>
        <v>2</v>
      </c>
      <c r="P35" s="134">
        <f t="shared" ref="P35:P38" si="6">+O35*D35</f>
        <v>0.4</v>
      </c>
      <c r="Q35" s="74" t="s">
        <v>173</v>
      </c>
      <c r="R35" s="80" cm="1">
        <f t="array" ref="R35">_xlfn.IFS(Q35=PUNTAJES!$B$4,PUNTAJES!$C$4,Q35=PUNTAJES!$B$5,PUNTAJES!$C$5,Q35=PUNTAJES!$B$6,PUNTAJES!$C$6,Q35=PUNTAJES!$B$7,PUNTAJES!$C$7,Q35=PUNTAJES!$B$8,PUNTAJES!$C$8,Q35=PUNTAJES!$B$9,PUNTAJES!$C$9)</f>
        <v>2</v>
      </c>
      <c r="S35" s="103"/>
    </row>
    <row r="36" spans="1:19" ht="30.6" customHeight="1">
      <c r="A36" s="2"/>
      <c r="B36" s="192" t="s">
        <v>143</v>
      </c>
      <c r="C36" s="193"/>
      <c r="D36" s="75">
        <v>0.1</v>
      </c>
      <c r="E36" s="76" t="s">
        <v>152</v>
      </c>
      <c r="F36" s="81" cm="1">
        <f t="array" ref="F36">_xlfn.IFS(E36=PUNTAJES!$B$12,PUNTAJES!$C$12,E36=PUNTAJES!$B$13,PUNTAJES!$C$13,E36=PUNTAJES!$B$14,PUNTAJES!$C$14,E36=PUNTAJES!$B$15,PUNTAJES!$C$15,E36=PUNTAJES!$B$16,PUNTAJES!$C$16)</f>
        <v>2</v>
      </c>
      <c r="G36" s="79">
        <f t="shared" si="4"/>
        <v>0.2</v>
      </c>
      <c r="H36" s="76" t="s">
        <v>152</v>
      </c>
      <c r="I36" s="81" cm="1">
        <f t="array" ref="I36">_xlfn.IFS(H36=PUNTAJES!$B$12,PUNTAJES!$C$12,H36=PUNTAJES!$B$13,PUNTAJES!$C$13,H36=PUNTAJES!$B$14,PUNTAJES!$C$14,H36=PUNTAJES!$B$15,PUNTAJES!$C$15,H36=PUNTAJES!$B$16,PUNTAJES!$C$16)</f>
        <v>2</v>
      </c>
      <c r="J36" s="134">
        <f>D36*I36</f>
        <v>0.2</v>
      </c>
      <c r="K36" s="134" t="s">
        <v>151</v>
      </c>
      <c r="L36" s="140">
        <v>3</v>
      </c>
      <c r="M36" s="140">
        <v>0</v>
      </c>
      <c r="N36" s="76" t="s">
        <v>151</v>
      </c>
      <c r="O36" s="81" cm="1">
        <f t="array" ref="O36">_xlfn.IFS(N36=PUNTAJES!$B$12,PUNTAJES!$C$12,N36=PUNTAJES!$B$13,PUNTAJES!$C$13,N36=PUNTAJES!$B$14,PUNTAJES!$C$14,N36=PUNTAJES!$B$15,PUNTAJES!$C$15,N36=PUNTAJES!$B$16,PUNTAJES!$C$16)</f>
        <v>3</v>
      </c>
      <c r="P36" s="134">
        <f t="shared" si="6"/>
        <v>0.30000000000000004</v>
      </c>
      <c r="Q36" s="76" t="s">
        <v>153</v>
      </c>
      <c r="R36" s="81" cm="1">
        <f t="array" ref="R36">_xlfn.IFS(Q36=PUNTAJES!$B$12,PUNTAJES!$C$12,Q36=PUNTAJES!$B$13,PUNTAJES!$C$13,Q36=PUNTAJES!$B$14,PUNTAJES!$C$14,Q36=PUNTAJES!$B$15,PUNTAJES!$C$15,Q36=PUNTAJES!$B$16,PUNTAJES!$C$16)</f>
        <v>1</v>
      </c>
      <c r="S36" s="111"/>
    </row>
    <row r="37" spans="1:19" ht="30.6" customHeight="1">
      <c r="A37" s="1"/>
      <c r="B37" s="192" t="s">
        <v>163</v>
      </c>
      <c r="C37" s="193"/>
      <c r="D37" s="72">
        <v>0.15</v>
      </c>
      <c r="E37" s="74" t="s">
        <v>167</v>
      </c>
      <c r="F37" s="80" cm="1">
        <f t="array" ref="F37">_xlfn.IFS(E37=PUNTAJES!$B$19,PUNTAJES!$C$19,E37=PUNTAJES!$B$20,PUNTAJES!$C$20,E37=PUNTAJES!$B$21,PUNTAJES!$C$21)</f>
        <v>0</v>
      </c>
      <c r="G37" s="79">
        <f t="shared" si="4"/>
        <v>0</v>
      </c>
      <c r="H37" s="74" t="s">
        <v>167</v>
      </c>
      <c r="I37" s="80" cm="1">
        <f t="array" ref="I37">_xlfn.IFS(H37=PUNTAJES!$B$19,PUNTAJES!$C$19,H37=PUNTAJES!$B$20,PUNTAJES!$C$20,H37=PUNTAJES!$B$21,PUNTAJES!$C$21)</f>
        <v>0</v>
      </c>
      <c r="J37" s="134">
        <f t="shared" si="5"/>
        <v>0</v>
      </c>
      <c r="K37" s="134" t="s">
        <v>167</v>
      </c>
      <c r="L37" s="140">
        <v>0</v>
      </c>
      <c r="M37" s="140">
        <v>0</v>
      </c>
      <c r="N37" s="74" t="s">
        <v>167</v>
      </c>
      <c r="O37" s="80" cm="1">
        <f t="array" ref="O37">_xlfn.IFS(N37=PUNTAJES!$B$19,PUNTAJES!$C$19,N37=PUNTAJES!$B$20,PUNTAJES!$C$20,N37=PUNTAJES!$B$21,PUNTAJES!$C$21)</f>
        <v>0</v>
      </c>
      <c r="P37" s="134">
        <f t="shared" si="6"/>
        <v>0</v>
      </c>
      <c r="Q37" s="74" t="s">
        <v>165</v>
      </c>
      <c r="R37" s="80" cm="1">
        <f t="array" ref="R37">_xlfn.IFS(Q37=PUNTAJES!$B$19,PUNTAJES!$C$19,Q37=PUNTAJES!$B$20,PUNTAJES!$C$20,Q37=PUNTAJES!$B$21,PUNTAJES!$C$21)</f>
        <v>5</v>
      </c>
      <c r="S37" s="103"/>
    </row>
    <row r="38" spans="1:19" ht="30.6" customHeight="1">
      <c r="A38" s="1"/>
      <c r="B38" s="192" t="s">
        <v>157</v>
      </c>
      <c r="C38" s="193"/>
      <c r="D38" s="72">
        <v>0.05</v>
      </c>
      <c r="E38" s="74" t="s">
        <v>140</v>
      </c>
      <c r="F38" s="80" cm="1">
        <f t="array" ref="F38">_xlfn.IFS(E38=PUNTAJES!$H$9,PUNTAJES!$I$9,E38=PUNTAJES!$H$10,PUNTAJES!$I$10,E38=PUNTAJES!$H$11,PUNTAJES!$I$11,E38=PUNTAJES!$H$12,PUNTAJES!$I$12)</f>
        <v>4</v>
      </c>
      <c r="G38" s="79">
        <f t="shared" si="4"/>
        <v>0.2</v>
      </c>
      <c r="H38" s="74" t="s">
        <v>140</v>
      </c>
      <c r="I38" s="80" cm="1">
        <f t="array" ref="I38">_xlfn.IFS(H38=PUNTAJES!$H$9,PUNTAJES!$I$9,H38=PUNTAJES!$H$10,PUNTAJES!$I$10,H38=PUNTAJES!$H$11,PUNTAJES!$I$11,H38=PUNTAJES!$H$12,PUNTAJES!$I$12)</f>
        <v>4</v>
      </c>
      <c r="J38" s="134">
        <f t="shared" si="5"/>
        <v>0.2</v>
      </c>
      <c r="K38" s="135" t="s">
        <v>140</v>
      </c>
      <c r="L38" s="141">
        <v>4</v>
      </c>
      <c r="M38" s="141">
        <v>0</v>
      </c>
      <c r="N38" s="74" t="s">
        <v>140</v>
      </c>
      <c r="O38" s="80" cm="1">
        <f t="array" ref="O38">_xlfn.IFS(N38=PUNTAJES!$H$9,PUNTAJES!$I$9,N38=PUNTAJES!$H$10,PUNTAJES!$I$10,N38=PUNTAJES!$H$11,PUNTAJES!$I$11,N38=PUNTAJES!$H$12,PUNTAJES!$I$12)</f>
        <v>4</v>
      </c>
      <c r="P38" s="134">
        <f t="shared" si="6"/>
        <v>0.2</v>
      </c>
      <c r="Q38" s="74" t="s">
        <v>145</v>
      </c>
      <c r="R38" s="80" cm="1">
        <f t="array" ref="R38">_xlfn.IFS(Q38=PUNTAJES!$H$9,PUNTAJES!$I$9,Q38=PUNTAJES!$H$10,PUNTAJES!$I$10,Q38=PUNTAJES!$H$11,PUNTAJES!$I$11,Q38=PUNTAJES!$H$12,PUNTAJES!$I$12)</f>
        <v>2</v>
      </c>
      <c r="S38" s="103"/>
    </row>
    <row r="39" spans="1:19" ht="30.6" customHeight="1" thickBot="1">
      <c r="A39" s="1"/>
      <c r="B39" s="192" t="s">
        <v>124</v>
      </c>
      <c r="C39" s="193"/>
      <c r="D39" s="72">
        <v>0.1</v>
      </c>
      <c r="E39" s="74" t="s">
        <v>127</v>
      </c>
      <c r="F39" s="80" cm="1">
        <f t="array" ref="F39">_xlfn.IFS(E39=PUNTAJES!$E$4,PUNTAJES!$F$4,E39=PUNTAJES!$E$5,PUNTAJES!$F$5,E39=PUNTAJES!$E$6,PUNTAJES!$F$6)</f>
        <v>3</v>
      </c>
      <c r="G39" s="121">
        <f t="shared" si="4"/>
        <v>0.30000000000000004</v>
      </c>
      <c r="H39" s="74" t="s">
        <v>127</v>
      </c>
      <c r="I39" s="80" cm="1">
        <f t="array" ref="I39">_xlfn.IFS(H39=PUNTAJES!$E$4,PUNTAJES!$F$4,H39=PUNTAJES!$E$5,PUNTAJES!$F$5,H39=PUNTAJES!$E$6,PUNTAJES!$F$6)</f>
        <v>3</v>
      </c>
      <c r="J39" s="277">
        <f t="shared" si="5"/>
        <v>0.30000000000000004</v>
      </c>
      <c r="K39" s="279" t="s">
        <v>127</v>
      </c>
      <c r="L39" s="279">
        <v>3</v>
      </c>
      <c r="M39" s="281">
        <v>0</v>
      </c>
      <c r="N39" s="74" t="s">
        <v>127</v>
      </c>
      <c r="O39" s="80" cm="1">
        <f t="array" ref="O39">_xlfn.IFS(N39=PUNTAJES!$E$4,PUNTAJES!$F$4,N39=PUNTAJES!$E$5,PUNTAJES!$F$5,N39=PUNTAJES!$E$6,PUNTAJES!$F$6)</f>
        <v>3</v>
      </c>
      <c r="P39" s="135">
        <f>+O39*D39</f>
        <v>0.30000000000000004</v>
      </c>
      <c r="Q39" s="74" t="s">
        <v>127</v>
      </c>
      <c r="R39" s="80" cm="1">
        <f t="array" ref="R39">_xlfn.IFS(Q39=PUNTAJES!$E$4,PUNTAJES!$F$4,Q39=PUNTAJES!$E$5,PUNTAJES!$F$5,Q39=PUNTAJES!$E$6,PUNTAJES!$F$6)</f>
        <v>3</v>
      </c>
      <c r="S39" s="103"/>
    </row>
    <row r="40" spans="1:19" ht="30.6" customHeight="1" thickBot="1">
      <c r="A40" s="1"/>
      <c r="B40" s="192" t="s">
        <v>15</v>
      </c>
      <c r="C40" s="193"/>
      <c r="D40" s="77">
        <f>SUM(D34:D39)</f>
        <v>1.0000000000000002</v>
      </c>
      <c r="E40" s="84" t="s">
        <v>159</v>
      </c>
      <c r="F40" s="120">
        <f>SUM(F34:F39)</f>
        <v>15</v>
      </c>
      <c r="G40" s="276">
        <v>2</v>
      </c>
      <c r="H40" s="84" t="s">
        <v>159</v>
      </c>
      <c r="I40" s="120">
        <f>SUM(I34:I39)</f>
        <v>17</v>
      </c>
      <c r="J40" s="278">
        <f>SUM(J34:J39)</f>
        <v>2.9000000000000004</v>
      </c>
      <c r="K40" s="280" t="s">
        <v>159</v>
      </c>
      <c r="L40" s="282">
        <f>SUM(L34:L39)</f>
        <v>19</v>
      </c>
      <c r="M40" s="283">
        <v>3</v>
      </c>
      <c r="N40" s="84" t="s">
        <v>159</v>
      </c>
      <c r="O40" s="120">
        <f>SUM(O34:O39)</f>
        <v>16</v>
      </c>
      <c r="P40" s="136">
        <f>SUM(P34:P39)</f>
        <v>2.8</v>
      </c>
      <c r="Q40" s="84" t="s">
        <v>159</v>
      </c>
      <c r="R40" s="120">
        <f>SUM(R34:R39)</f>
        <v>15</v>
      </c>
      <c r="S40" s="103"/>
    </row>
    <row r="41" spans="1:19" ht="31.8" customHeight="1">
      <c r="A41" s="1"/>
      <c r="B41" s="112"/>
      <c r="C41" s="202" t="s">
        <v>18</v>
      </c>
      <c r="D41" s="203"/>
      <c r="E41" s="154"/>
      <c r="F41" s="155"/>
      <c r="G41" s="194"/>
      <c r="H41" s="154"/>
      <c r="I41" s="155"/>
      <c r="J41" s="194"/>
      <c r="K41" s="142"/>
      <c r="L41" s="142"/>
      <c r="M41" s="142"/>
      <c r="N41" s="154"/>
      <c r="O41" s="155"/>
      <c r="P41" s="194"/>
      <c r="Q41" s="154" t="s">
        <v>171</v>
      </c>
      <c r="R41" s="155"/>
      <c r="S41" s="103"/>
    </row>
    <row r="42" spans="1:19" ht="31.8" customHeight="1">
      <c r="A42" s="1"/>
      <c r="B42" s="112"/>
      <c r="C42" s="200" t="s">
        <v>161</v>
      </c>
      <c r="D42" s="204"/>
      <c r="E42" s="154"/>
      <c r="F42" s="155"/>
      <c r="G42" s="156"/>
      <c r="H42" s="154"/>
      <c r="I42" s="155"/>
      <c r="J42" s="156"/>
      <c r="K42" s="137"/>
      <c r="L42" s="137"/>
      <c r="M42" s="137"/>
      <c r="N42" s="154"/>
      <c r="O42" s="155"/>
      <c r="P42" s="156"/>
      <c r="Q42" s="154" t="s">
        <v>172</v>
      </c>
      <c r="R42" s="155"/>
      <c r="S42" s="103"/>
    </row>
    <row r="43" spans="1:19" ht="31.8" customHeight="1">
      <c r="A43" s="1"/>
      <c r="B43" s="112"/>
      <c r="C43" s="200" t="s">
        <v>19</v>
      </c>
      <c r="D43" s="201"/>
      <c r="E43" s="154"/>
      <c r="F43" s="155"/>
      <c r="G43" s="156"/>
      <c r="H43" s="154"/>
      <c r="I43" s="155"/>
      <c r="J43" s="156"/>
      <c r="K43" s="137"/>
      <c r="L43" s="137"/>
      <c r="M43" s="137"/>
      <c r="N43" s="154"/>
      <c r="O43" s="155"/>
      <c r="P43" s="156"/>
      <c r="Q43" s="154" t="s">
        <v>174</v>
      </c>
      <c r="R43" s="155"/>
      <c r="S43" s="103"/>
    </row>
    <row r="44" spans="1:19" ht="36.6" customHeight="1">
      <c r="A44" s="1"/>
      <c r="B44" s="110"/>
      <c r="C44" s="3"/>
      <c r="D44" s="3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03"/>
    </row>
    <row r="45" spans="1:19" ht="29.4" customHeight="1">
      <c r="A45" s="2"/>
      <c r="B45" s="195" t="s">
        <v>20</v>
      </c>
      <c r="C45" s="196"/>
      <c r="D45" s="196"/>
      <c r="E45" s="197" t="s">
        <v>199</v>
      </c>
      <c r="F45" s="197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11"/>
    </row>
    <row r="46" spans="1:19" ht="33.6" customHeight="1">
      <c r="A46" s="2"/>
      <c r="B46" s="113"/>
      <c r="C46" s="12"/>
      <c r="D46" s="12"/>
      <c r="E46" s="198"/>
      <c r="F46" s="198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11"/>
    </row>
    <row r="47" spans="1:19" ht="27.6" customHeight="1">
      <c r="A47" s="2"/>
      <c r="B47" s="110"/>
      <c r="C47" s="13"/>
      <c r="D47" s="13"/>
      <c r="E47" s="198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11"/>
    </row>
    <row r="48" spans="1:19" ht="14.25" customHeight="1" thickBot="1">
      <c r="A48" s="1"/>
      <c r="B48" s="114"/>
      <c r="C48" s="115"/>
      <c r="D48" s="115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7"/>
    </row>
    <row r="49" spans="1:19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</sheetData>
  <mergeCells count="130">
    <mergeCell ref="H27:I27"/>
    <mergeCell ref="Q27:R27"/>
    <mergeCell ref="E15:F15"/>
    <mergeCell ref="H15:I15"/>
    <mergeCell ref="N15:O15"/>
    <mergeCell ref="Q15:R15"/>
    <mergeCell ref="K29:L29"/>
    <mergeCell ref="K30:L30"/>
    <mergeCell ref="B45:D45"/>
    <mergeCell ref="E45:R47"/>
    <mergeCell ref="C43:D43"/>
    <mergeCell ref="E43:G43"/>
    <mergeCell ref="H43:J43"/>
    <mergeCell ref="Q43:R43"/>
    <mergeCell ref="B39:C39"/>
    <mergeCell ref="B40:C40"/>
    <mergeCell ref="C41:D41"/>
    <mergeCell ref="E41:G41"/>
    <mergeCell ref="H41:J41"/>
    <mergeCell ref="Q41:R41"/>
    <mergeCell ref="C42:D42"/>
    <mergeCell ref="E42:G42"/>
    <mergeCell ref="H42:J42"/>
    <mergeCell ref="N14:O14"/>
    <mergeCell ref="Q42:R42"/>
    <mergeCell ref="B38:C38"/>
    <mergeCell ref="E28:F28"/>
    <mergeCell ref="H28:I28"/>
    <mergeCell ref="Q28:R28"/>
    <mergeCell ref="E29:F29"/>
    <mergeCell ref="H29:I29"/>
    <mergeCell ref="Q29:R29"/>
    <mergeCell ref="N28:O28"/>
    <mergeCell ref="N29:O29"/>
    <mergeCell ref="N30:O30"/>
    <mergeCell ref="N41:P41"/>
    <mergeCell ref="N42:P42"/>
    <mergeCell ref="E30:F30"/>
    <mergeCell ref="B37:C37"/>
    <mergeCell ref="K28:L28"/>
    <mergeCell ref="B36:C36"/>
    <mergeCell ref="H30:I30"/>
    <mergeCell ref="Q30:R30"/>
    <mergeCell ref="B33:C33"/>
    <mergeCell ref="B34:C34"/>
    <mergeCell ref="B35:C35"/>
    <mergeCell ref="E27:F27"/>
    <mergeCell ref="N43:P43"/>
    <mergeCell ref="B2:B5"/>
    <mergeCell ref="C2:R3"/>
    <mergeCell ref="C4:R5"/>
    <mergeCell ref="C7:R7"/>
    <mergeCell ref="C9:R9"/>
    <mergeCell ref="C8:R8"/>
    <mergeCell ref="C10:R10"/>
    <mergeCell ref="C11:R11"/>
    <mergeCell ref="E12:G12"/>
    <mergeCell ref="H12:J12"/>
    <mergeCell ref="Q12:R12"/>
    <mergeCell ref="N12:P12"/>
    <mergeCell ref="E14:F14"/>
    <mergeCell ref="H14:I14"/>
    <mergeCell ref="Q14:R14"/>
    <mergeCell ref="N27:O27"/>
    <mergeCell ref="Q13:R13"/>
    <mergeCell ref="B13:B14"/>
    <mergeCell ref="C13:C14"/>
    <mergeCell ref="D13:D14"/>
    <mergeCell ref="E13:G13"/>
    <mergeCell ref="H13:J13"/>
    <mergeCell ref="N13:P13"/>
    <mergeCell ref="Q25:R25"/>
    <mergeCell ref="E26:F26"/>
    <mergeCell ref="H26:I26"/>
    <mergeCell ref="N26:O26"/>
    <mergeCell ref="Q26:R26"/>
    <mergeCell ref="E16:F16"/>
    <mergeCell ref="H16:I16"/>
    <mergeCell ref="N16:O16"/>
    <mergeCell ref="Q16:R16"/>
    <mergeCell ref="E23:F23"/>
    <mergeCell ref="H23:I23"/>
    <mergeCell ref="N23:O23"/>
    <mergeCell ref="Q23:R23"/>
    <mergeCell ref="E24:F24"/>
    <mergeCell ref="H24:I24"/>
    <mergeCell ref="N24:O24"/>
    <mergeCell ref="Q24:R24"/>
    <mergeCell ref="E25:F25"/>
    <mergeCell ref="H25:I25"/>
    <mergeCell ref="N25:O25"/>
    <mergeCell ref="E17:F17"/>
    <mergeCell ref="H17:I17"/>
    <mergeCell ref="N17:O17"/>
    <mergeCell ref="Q17:R17"/>
    <mergeCell ref="E18:F18"/>
    <mergeCell ref="H18:I18"/>
    <mergeCell ref="N18:O18"/>
    <mergeCell ref="Q18:R18"/>
    <mergeCell ref="K18:L18"/>
    <mergeCell ref="E19:F19"/>
    <mergeCell ref="H19:I19"/>
    <mergeCell ref="N19:O19"/>
    <mergeCell ref="Q19:R19"/>
    <mergeCell ref="E20:F20"/>
    <mergeCell ref="H20:I20"/>
    <mergeCell ref="N20:O20"/>
    <mergeCell ref="Q20:R20"/>
    <mergeCell ref="K19:L19"/>
    <mergeCell ref="K20:L20"/>
    <mergeCell ref="E21:F21"/>
    <mergeCell ref="H21:I21"/>
    <mergeCell ref="N21:O21"/>
    <mergeCell ref="Q21:R21"/>
    <mergeCell ref="E22:F22"/>
    <mergeCell ref="H22:I22"/>
    <mergeCell ref="N22:O22"/>
    <mergeCell ref="Q22:R22"/>
    <mergeCell ref="K21:L21"/>
    <mergeCell ref="K22:L22"/>
    <mergeCell ref="K23:L23"/>
    <mergeCell ref="K24:L24"/>
    <mergeCell ref="K25:L25"/>
    <mergeCell ref="K26:L26"/>
    <mergeCell ref="K27:L27"/>
    <mergeCell ref="K13:M13"/>
    <mergeCell ref="K14:L14"/>
    <mergeCell ref="K15:L15"/>
    <mergeCell ref="K16:L16"/>
    <mergeCell ref="K17:L17"/>
  </mergeCells>
  <conditionalFormatting sqref="G33 J33:R33 G44:R4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E38 H38 Q38 N38 K38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E39 H39 Q39 N39 K39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E36 H36 Q36 N36 K36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E35 H35 Q35 N35 K35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E34 H34 Q34 N34 K34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E37 H37 Q37 N37 K37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235"/>
      <c r="Q2" s="207"/>
      <c r="R2" s="208"/>
      <c r="S2" s="209"/>
      <c r="T2" s="102"/>
    </row>
    <row r="3" spans="1:2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236"/>
      <c r="Q3" s="210"/>
      <c r="R3" s="211"/>
      <c r="S3" s="211"/>
      <c r="T3" s="103"/>
    </row>
    <row r="4" spans="1:2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237"/>
      <c r="Q4" s="210"/>
      <c r="R4" s="211"/>
      <c r="S4" s="211"/>
      <c r="T4" s="103"/>
    </row>
    <row r="5" spans="1:2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236"/>
      <c r="Q5" s="212"/>
      <c r="R5" s="213"/>
      <c r="S5" s="213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6" t="s">
        <v>121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03"/>
    </row>
    <row r="8" spans="1:20" ht="33" customHeight="1">
      <c r="A8" s="1"/>
      <c r="B8" s="105" t="s">
        <v>2</v>
      </c>
      <c r="C8" s="168">
        <v>45555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03"/>
    </row>
    <row r="9" spans="1:20" ht="33" customHeight="1">
      <c r="A9" s="1"/>
      <c r="B9" s="105" t="s">
        <v>3</v>
      </c>
      <c r="C9" s="168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03"/>
    </row>
    <row r="10" spans="1:20" ht="33" customHeight="1">
      <c r="A10" s="1"/>
      <c r="B10" s="105" t="s">
        <v>4</v>
      </c>
      <c r="C10" s="168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03"/>
    </row>
    <row r="11" spans="1:20" ht="33" customHeight="1">
      <c r="A11" s="1"/>
      <c r="B11" s="105" t="s">
        <v>5</v>
      </c>
      <c r="C11" s="169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03"/>
    </row>
    <row r="12" spans="1:20" ht="14.25" customHeight="1">
      <c r="A12" s="1"/>
      <c r="B12" s="106"/>
      <c r="C12" s="5"/>
      <c r="D12" s="6"/>
      <c r="E12" s="170"/>
      <c r="F12" s="170"/>
      <c r="G12" s="171"/>
      <c r="H12" s="170"/>
      <c r="I12" s="170"/>
      <c r="J12" s="171"/>
      <c r="K12" s="170"/>
      <c r="L12" s="170"/>
      <c r="M12" s="171"/>
      <c r="N12" s="223"/>
      <c r="O12" s="223"/>
      <c r="P12" s="171"/>
      <c r="Q12" s="223"/>
      <c r="R12" s="223"/>
      <c r="S12" s="171"/>
      <c r="T12" s="103"/>
    </row>
    <row r="13" spans="1:20" ht="52.8" customHeight="1">
      <c r="A13" s="1"/>
      <c r="B13" s="182"/>
      <c r="C13" s="242" t="s">
        <v>6</v>
      </c>
      <c r="D13" s="243"/>
      <c r="E13" s="186" t="s">
        <v>168</v>
      </c>
      <c r="F13" s="187"/>
      <c r="G13" s="188"/>
      <c r="H13" s="189" t="s">
        <v>169</v>
      </c>
      <c r="I13" s="190"/>
      <c r="J13" s="219"/>
      <c r="K13" s="179" t="s">
        <v>170</v>
      </c>
      <c r="L13" s="180"/>
      <c r="M13" s="181"/>
      <c r="N13" s="226" t="s">
        <v>8</v>
      </c>
      <c r="O13" s="227"/>
      <c r="P13" s="228"/>
      <c r="Q13" s="220" t="s">
        <v>9</v>
      </c>
      <c r="R13" s="221"/>
      <c r="S13" s="222"/>
      <c r="T13" s="103"/>
    </row>
    <row r="14" spans="1:20" ht="33.6" customHeight="1">
      <c r="A14" s="1"/>
      <c r="B14" s="183"/>
      <c r="C14" s="244"/>
      <c r="D14" s="245"/>
      <c r="E14" s="238" t="s">
        <v>10</v>
      </c>
      <c r="F14" s="239"/>
      <c r="G14" s="86" t="s">
        <v>11</v>
      </c>
      <c r="H14" s="240" t="s">
        <v>10</v>
      </c>
      <c r="I14" s="241"/>
      <c r="J14" s="87" t="s">
        <v>11</v>
      </c>
      <c r="K14" s="176" t="s">
        <v>10</v>
      </c>
      <c r="L14" s="177"/>
      <c r="M14" s="95" t="s">
        <v>11</v>
      </c>
      <c r="N14" s="231" t="s">
        <v>10</v>
      </c>
      <c r="O14" s="232"/>
      <c r="P14" s="96" t="s">
        <v>11</v>
      </c>
      <c r="Q14" s="252" t="s">
        <v>10</v>
      </c>
      <c r="R14" s="253"/>
      <c r="S14" s="97" t="s">
        <v>11</v>
      </c>
      <c r="T14" s="103"/>
    </row>
    <row r="15" spans="1:20" ht="54.75" customHeight="1">
      <c r="A15" s="1"/>
      <c r="B15" s="107" t="s">
        <v>162</v>
      </c>
      <c r="C15" s="250">
        <v>1</v>
      </c>
      <c r="D15" s="251"/>
      <c r="E15" s="224">
        <v>18.5</v>
      </c>
      <c r="F15" s="225"/>
      <c r="G15" s="88">
        <f>C15*E15</f>
        <v>18.5</v>
      </c>
      <c r="H15" s="234">
        <v>25</v>
      </c>
      <c r="I15" s="225"/>
      <c r="J15" s="92">
        <f>C15*H15</f>
        <v>25</v>
      </c>
      <c r="K15" s="246"/>
      <c r="L15" s="246"/>
      <c r="M15" s="98"/>
      <c r="N15" s="233"/>
      <c r="O15" s="233"/>
      <c r="P15" s="99"/>
      <c r="Q15" s="233"/>
      <c r="R15" s="233"/>
      <c r="S15" s="99"/>
      <c r="T15" s="103"/>
    </row>
    <row r="16" spans="1:20" ht="25.5" customHeight="1">
      <c r="A16" s="1"/>
      <c r="B16" s="108"/>
      <c r="C16" s="82"/>
      <c r="D16" s="85"/>
      <c r="E16" s="230" t="s">
        <v>12</v>
      </c>
      <c r="F16" s="230"/>
      <c r="G16" s="89">
        <f>SUM(G15:G15)</f>
        <v>18.5</v>
      </c>
      <c r="H16" s="230" t="s">
        <v>12</v>
      </c>
      <c r="I16" s="230"/>
      <c r="J16" s="93">
        <f>SUM(J15:J15)</f>
        <v>25</v>
      </c>
      <c r="K16" s="230" t="s">
        <v>12</v>
      </c>
      <c r="L16" s="230"/>
      <c r="M16" s="100"/>
      <c r="N16" s="230" t="s">
        <v>12</v>
      </c>
      <c r="O16" s="230"/>
      <c r="P16" s="100"/>
      <c r="Q16" s="230" t="s">
        <v>12</v>
      </c>
      <c r="R16" s="230"/>
      <c r="S16" s="100"/>
      <c r="T16" s="103"/>
    </row>
    <row r="17" spans="1:20" ht="25.5" customHeight="1">
      <c r="A17" s="1"/>
      <c r="B17" s="104"/>
      <c r="C17" s="82"/>
      <c r="D17" s="85"/>
      <c r="E17" s="230" t="s">
        <v>13</v>
      </c>
      <c r="F17" s="230"/>
      <c r="G17" s="90">
        <f>G16*0.18</f>
        <v>3.33</v>
      </c>
      <c r="H17" s="230" t="s">
        <v>13</v>
      </c>
      <c r="I17" s="230"/>
      <c r="J17" s="94">
        <f>J16*0.18</f>
        <v>4.5</v>
      </c>
      <c r="K17" s="230" t="s">
        <v>13</v>
      </c>
      <c r="L17" s="230"/>
      <c r="M17" s="100"/>
      <c r="N17" s="230" t="s">
        <v>13</v>
      </c>
      <c r="O17" s="230"/>
      <c r="P17" s="100"/>
      <c r="Q17" s="230" t="s">
        <v>13</v>
      </c>
      <c r="R17" s="230"/>
      <c r="S17" s="100"/>
      <c r="T17" s="103"/>
    </row>
    <row r="18" spans="1:20" ht="25.5" customHeight="1">
      <c r="A18" s="1"/>
      <c r="B18" s="104"/>
      <c r="C18" s="83"/>
      <c r="D18" s="85"/>
      <c r="E18" s="230" t="s">
        <v>15</v>
      </c>
      <c r="F18" s="230"/>
      <c r="G18" s="90">
        <f>SUM(G16:G17)</f>
        <v>21.83</v>
      </c>
      <c r="H18" s="230" t="s">
        <v>15</v>
      </c>
      <c r="I18" s="230"/>
      <c r="J18" s="94">
        <f>SUM(J16:J17)</f>
        <v>29.5</v>
      </c>
      <c r="K18" s="230" t="s">
        <v>15</v>
      </c>
      <c r="L18" s="230"/>
      <c r="M18" s="100"/>
      <c r="N18" s="230" t="s">
        <v>15</v>
      </c>
      <c r="O18" s="230"/>
      <c r="P18" s="100"/>
      <c r="Q18" s="230" t="s">
        <v>15</v>
      </c>
      <c r="R18" s="230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9"/>
      <c r="Q20" s="218"/>
      <c r="R20" s="70"/>
      <c r="S20" s="10"/>
      <c r="T20" s="103"/>
    </row>
    <row r="21" spans="1:20" ht="33" customHeight="1">
      <c r="A21" s="1"/>
      <c r="B21" s="205" t="s">
        <v>16</v>
      </c>
      <c r="C21" s="20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92" t="s">
        <v>17</v>
      </c>
      <c r="C22" s="19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92" t="s">
        <v>155</v>
      </c>
      <c r="C23" s="19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92" t="s">
        <v>143</v>
      </c>
      <c r="C24" s="19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92" t="s">
        <v>156</v>
      </c>
      <c r="C25" s="19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92" t="s">
        <v>157</v>
      </c>
      <c r="C26" s="19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92" t="s">
        <v>158</v>
      </c>
      <c r="C27" s="19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92" t="s">
        <v>15</v>
      </c>
      <c r="C28" s="19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154"/>
      <c r="F29" s="155"/>
      <c r="G29" s="194"/>
      <c r="H29" s="154"/>
      <c r="I29" s="155"/>
      <c r="J29" s="194"/>
      <c r="K29" s="154"/>
      <c r="L29" s="155"/>
      <c r="M29" s="194"/>
      <c r="N29" s="154"/>
      <c r="O29" s="155"/>
      <c r="P29" s="194"/>
      <c r="Q29" s="154"/>
      <c r="R29" s="155"/>
      <c r="S29" s="194"/>
      <c r="T29" s="103"/>
    </row>
    <row r="30" spans="1:20" ht="31.8" customHeight="1">
      <c r="A30" s="1"/>
      <c r="B30" s="112"/>
      <c r="C30" s="200" t="s">
        <v>161</v>
      </c>
      <c r="D30" s="204"/>
      <c r="E30" s="154"/>
      <c r="F30" s="155"/>
      <c r="G30" s="156"/>
      <c r="H30" s="154"/>
      <c r="I30" s="155"/>
      <c r="J30" s="156"/>
      <c r="K30" s="154"/>
      <c r="L30" s="155"/>
      <c r="M30" s="156"/>
      <c r="N30" s="154"/>
      <c r="O30" s="155"/>
      <c r="P30" s="156"/>
      <c r="Q30" s="154"/>
      <c r="R30" s="155"/>
      <c r="S30" s="156"/>
      <c r="T30" s="103"/>
    </row>
    <row r="31" spans="1:20" ht="31.8" customHeight="1">
      <c r="A31" s="1"/>
      <c r="B31" s="112"/>
      <c r="C31" s="200" t="s">
        <v>19</v>
      </c>
      <c r="D31" s="201"/>
      <c r="E31" s="154"/>
      <c r="F31" s="155"/>
      <c r="G31" s="156"/>
      <c r="H31" s="154"/>
      <c r="I31" s="155"/>
      <c r="J31" s="156"/>
      <c r="K31" s="154"/>
      <c r="L31" s="155"/>
      <c r="M31" s="156"/>
      <c r="N31" s="154"/>
      <c r="O31" s="155"/>
      <c r="P31" s="156"/>
      <c r="Q31" s="154"/>
      <c r="R31" s="155"/>
      <c r="S31" s="15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7"/>
      <c r="O32" s="248"/>
      <c r="P32" s="249"/>
      <c r="Q32" s="11"/>
      <c r="R32" s="11"/>
      <c r="S32" s="11"/>
      <c r="T32" s="103"/>
    </row>
    <row r="33" spans="1:20" ht="29.4" customHeight="1">
      <c r="A33" s="2"/>
      <c r="B33" s="217" t="s">
        <v>20</v>
      </c>
      <c r="C33" s="218"/>
      <c r="D33" s="218"/>
      <c r="E33" s="214"/>
      <c r="F33" s="214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111"/>
    </row>
    <row r="34" spans="1:20" ht="14.25" customHeight="1">
      <c r="A34" s="2"/>
      <c r="B34" s="113"/>
      <c r="C34" s="12"/>
      <c r="D34" s="12"/>
      <c r="E34" s="215"/>
      <c r="F34" s="215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5"/>
      <c r="T34" s="111"/>
    </row>
    <row r="35" spans="1:20" ht="14.25" customHeight="1">
      <c r="A35" s="2"/>
      <c r="B35" s="110"/>
      <c r="C35" s="13"/>
      <c r="D35" s="13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0" t="s">
        <v>102</v>
      </c>
      <c r="C2" s="261"/>
      <c r="D2" s="261"/>
      <c r="E2" s="261"/>
      <c r="F2" s="262"/>
    </row>
    <row r="3" spans="2:6" ht="15" thickBot="1">
      <c r="B3" s="254" t="s">
        <v>101</v>
      </c>
      <c r="C3" s="255"/>
      <c r="D3" s="255"/>
      <c r="E3" s="255"/>
      <c r="F3" s="256"/>
    </row>
    <row r="4" spans="2:6" ht="15" thickBot="1">
      <c r="B4" s="257" t="s">
        <v>99</v>
      </c>
      <c r="C4" s="258"/>
      <c r="D4" s="258"/>
      <c r="E4" s="258"/>
      <c r="F4" s="259"/>
    </row>
    <row r="5" spans="2:6" ht="15" thickBot="1">
      <c r="B5" s="257" t="s">
        <v>100</v>
      </c>
      <c r="C5" s="258"/>
      <c r="D5" s="258"/>
      <c r="E5" s="258"/>
      <c r="F5" s="259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8">
        <v>1</v>
      </c>
      <c r="C7" s="266" t="s">
        <v>93</v>
      </c>
      <c r="D7" s="28" t="s">
        <v>63</v>
      </c>
      <c r="E7" s="26">
        <v>5</v>
      </c>
      <c r="F7" s="263"/>
    </row>
    <row r="8" spans="2:6" ht="26.25" customHeight="1">
      <c r="B8" s="269"/>
      <c r="C8" s="267"/>
      <c r="D8" s="29" t="s">
        <v>64</v>
      </c>
      <c r="E8" s="24">
        <v>4</v>
      </c>
      <c r="F8" s="264"/>
    </row>
    <row r="9" spans="2:6" ht="26.25" customHeight="1">
      <c r="B9" s="269"/>
      <c r="C9" s="267"/>
      <c r="D9" s="29" t="s">
        <v>65</v>
      </c>
      <c r="E9" s="24">
        <v>3</v>
      </c>
      <c r="F9" s="264"/>
    </row>
    <row r="10" spans="2:6" ht="26.25" customHeight="1">
      <c r="B10" s="269"/>
      <c r="C10" s="267"/>
      <c r="D10" s="29" t="s">
        <v>66</v>
      </c>
      <c r="E10" s="24">
        <v>2</v>
      </c>
      <c r="F10" s="264"/>
    </row>
    <row r="11" spans="2:6" ht="26.25" customHeight="1" thickBot="1">
      <c r="B11" s="269"/>
      <c r="C11" s="267"/>
      <c r="D11" s="30" t="s">
        <v>67</v>
      </c>
      <c r="E11" s="27">
        <v>1</v>
      </c>
      <c r="F11" s="265"/>
    </row>
    <row r="12" spans="2:6" ht="26.25" customHeight="1">
      <c r="B12" s="268">
        <v>2</v>
      </c>
      <c r="C12" s="266" t="s">
        <v>94</v>
      </c>
      <c r="D12" s="28" t="s">
        <v>68</v>
      </c>
      <c r="E12" s="26">
        <v>5</v>
      </c>
      <c r="F12" s="263"/>
    </row>
    <row r="13" spans="2:6" ht="26.25" customHeight="1">
      <c r="B13" s="269"/>
      <c r="C13" s="267"/>
      <c r="D13" s="29" t="s">
        <v>69</v>
      </c>
      <c r="E13" s="24">
        <v>4</v>
      </c>
      <c r="F13" s="264"/>
    </row>
    <row r="14" spans="2:6" ht="26.25" customHeight="1">
      <c r="B14" s="269"/>
      <c r="C14" s="267"/>
      <c r="D14" s="29" t="s">
        <v>70</v>
      </c>
      <c r="E14" s="24">
        <v>3</v>
      </c>
      <c r="F14" s="264"/>
    </row>
    <row r="15" spans="2:6" ht="26.25" customHeight="1">
      <c r="B15" s="269"/>
      <c r="C15" s="267"/>
      <c r="D15" s="29" t="s">
        <v>71</v>
      </c>
      <c r="E15" s="24">
        <v>2</v>
      </c>
      <c r="F15" s="264"/>
    </row>
    <row r="16" spans="2:6" ht="26.25" customHeight="1" thickBot="1">
      <c r="B16" s="269"/>
      <c r="C16" s="267"/>
      <c r="D16" s="30" t="s">
        <v>72</v>
      </c>
      <c r="E16" s="27">
        <v>1</v>
      </c>
      <c r="F16" s="265"/>
    </row>
    <row r="17" spans="2:6" ht="26.25" customHeight="1">
      <c r="B17" s="268">
        <v>3</v>
      </c>
      <c r="C17" s="266" t="s">
        <v>95</v>
      </c>
      <c r="D17" s="28" t="s">
        <v>73</v>
      </c>
      <c r="E17" s="26">
        <v>5</v>
      </c>
      <c r="F17" s="263"/>
    </row>
    <row r="18" spans="2:6" ht="26.25" customHeight="1">
      <c r="B18" s="269"/>
      <c r="C18" s="267"/>
      <c r="D18" s="29" t="s">
        <v>74</v>
      </c>
      <c r="E18" s="24">
        <v>4</v>
      </c>
      <c r="F18" s="264"/>
    </row>
    <row r="19" spans="2:6" ht="26.25" customHeight="1">
      <c r="B19" s="269"/>
      <c r="C19" s="267"/>
      <c r="D19" s="29" t="s">
        <v>76</v>
      </c>
      <c r="E19" s="24">
        <v>3</v>
      </c>
      <c r="F19" s="264"/>
    </row>
    <row r="20" spans="2:6" ht="26.25" customHeight="1">
      <c r="B20" s="269"/>
      <c r="C20" s="267"/>
      <c r="D20" s="29" t="s">
        <v>77</v>
      </c>
      <c r="E20" s="24">
        <v>2</v>
      </c>
      <c r="F20" s="264"/>
    </row>
    <row r="21" spans="2:6" ht="26.25" customHeight="1" thickBot="1">
      <c r="B21" s="269"/>
      <c r="C21" s="267"/>
      <c r="D21" s="30" t="s">
        <v>75</v>
      </c>
      <c r="E21" s="27">
        <v>1</v>
      </c>
      <c r="F21" s="265"/>
    </row>
    <row r="22" spans="2:6" ht="26.25" customHeight="1">
      <c r="B22" s="268">
        <v>4</v>
      </c>
      <c r="C22" s="266" t="s">
        <v>96</v>
      </c>
      <c r="D22" s="28" t="s">
        <v>80</v>
      </c>
      <c r="E22" s="26">
        <v>5</v>
      </c>
      <c r="F22" s="263"/>
    </row>
    <row r="23" spans="2:6" ht="26.25" customHeight="1">
      <c r="B23" s="269"/>
      <c r="C23" s="267"/>
      <c r="D23" s="29" t="s">
        <v>81</v>
      </c>
      <c r="E23" s="24">
        <v>4</v>
      </c>
      <c r="F23" s="264"/>
    </row>
    <row r="24" spans="2:6" ht="26.25" customHeight="1">
      <c r="B24" s="269"/>
      <c r="C24" s="267"/>
      <c r="D24" s="29" t="s">
        <v>78</v>
      </c>
      <c r="E24" s="24">
        <v>3</v>
      </c>
      <c r="F24" s="264"/>
    </row>
    <row r="25" spans="2:6" ht="26.25" customHeight="1">
      <c r="B25" s="269"/>
      <c r="C25" s="267"/>
      <c r="D25" s="29" t="s">
        <v>79</v>
      </c>
      <c r="E25" s="24">
        <v>2</v>
      </c>
      <c r="F25" s="264"/>
    </row>
    <row r="26" spans="2:6" ht="26.25" customHeight="1" thickBot="1">
      <c r="B26" s="269"/>
      <c r="C26" s="267"/>
      <c r="D26" s="30" t="s">
        <v>82</v>
      </c>
      <c r="E26" s="27">
        <v>1</v>
      </c>
      <c r="F26" s="265"/>
    </row>
    <row r="27" spans="2:6" ht="27.6">
      <c r="B27" s="268">
        <v>5</v>
      </c>
      <c r="C27" s="266" t="s">
        <v>97</v>
      </c>
      <c r="D27" s="28" t="s">
        <v>83</v>
      </c>
      <c r="E27" s="26">
        <v>5</v>
      </c>
      <c r="F27" s="263"/>
    </row>
    <row r="28" spans="2:6" ht="27.6">
      <c r="B28" s="269"/>
      <c r="C28" s="267"/>
      <c r="D28" s="29" t="s">
        <v>85</v>
      </c>
      <c r="E28" s="24">
        <v>4</v>
      </c>
      <c r="F28" s="264"/>
    </row>
    <row r="29" spans="2:6" ht="27.6">
      <c r="B29" s="269"/>
      <c r="C29" s="267"/>
      <c r="D29" s="29" t="s">
        <v>84</v>
      </c>
      <c r="E29" s="24">
        <v>3</v>
      </c>
      <c r="F29" s="264"/>
    </row>
    <row r="30" spans="2:6" ht="41.4">
      <c r="B30" s="269"/>
      <c r="C30" s="267"/>
      <c r="D30" s="29" t="s">
        <v>86</v>
      </c>
      <c r="E30" s="24">
        <v>2</v>
      </c>
      <c r="F30" s="264"/>
    </row>
    <row r="31" spans="2:6" ht="55.8" thickBot="1">
      <c r="B31" s="269"/>
      <c r="C31" s="267"/>
      <c r="D31" s="30" t="s">
        <v>87</v>
      </c>
      <c r="E31" s="27">
        <v>1</v>
      </c>
      <c r="F31" s="265"/>
    </row>
    <row r="32" spans="2:6" ht="27.6">
      <c r="B32" s="268">
        <v>6</v>
      </c>
      <c r="C32" s="266" t="s">
        <v>98</v>
      </c>
      <c r="D32" s="28" t="s">
        <v>88</v>
      </c>
      <c r="E32" s="26">
        <v>5</v>
      </c>
      <c r="F32" s="263"/>
    </row>
    <row r="33" spans="2:6" ht="41.4">
      <c r="B33" s="269"/>
      <c r="C33" s="270"/>
      <c r="D33" s="29" t="s">
        <v>89</v>
      </c>
      <c r="E33" s="24">
        <v>4</v>
      </c>
      <c r="F33" s="264"/>
    </row>
    <row r="34" spans="2:6" ht="41.4">
      <c r="B34" s="269"/>
      <c r="C34" s="270"/>
      <c r="D34" s="29" t="s">
        <v>90</v>
      </c>
      <c r="E34" s="24">
        <v>3</v>
      </c>
      <c r="F34" s="264"/>
    </row>
    <row r="35" spans="2:6" ht="41.4">
      <c r="B35" s="269"/>
      <c r="C35" s="270"/>
      <c r="D35" s="29" t="s">
        <v>91</v>
      </c>
      <c r="E35" s="24">
        <v>2</v>
      </c>
      <c r="F35" s="264"/>
    </row>
    <row r="36" spans="2:6" ht="42" thickBot="1">
      <c r="B36" s="272"/>
      <c r="C36" s="271"/>
      <c r="D36" s="31" t="s">
        <v>92</v>
      </c>
      <c r="E36" s="25">
        <v>1</v>
      </c>
      <c r="F36" s="26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2025-09-05T13:33:36Z</dcterms:modified>
</cp:coreProperties>
</file>