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UNIFORMES PAITA/RQ 1196/"/>
    </mc:Choice>
  </mc:AlternateContent>
  <xr:revisionPtr revIDLastSave="0" documentId="8_{0CD80185-26C3-4B99-BE95-7C1097FBB259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0" i="10" l="1"/>
  <c r="M67" i="10"/>
  <c r="M66" i="10"/>
  <c r="M65" i="10"/>
  <c r="M64" i="10"/>
  <c r="M63" i="10"/>
  <c r="M62" i="10"/>
  <c r="M61" i="10"/>
  <c r="M60" i="10"/>
  <c r="M59" i="10"/>
  <c r="M58" i="10"/>
  <c r="M57" i="10"/>
  <c r="M56" i="10"/>
  <c r="M55" i="10"/>
  <c r="M54" i="10"/>
  <c r="M53" i="10"/>
  <c r="M52" i="10"/>
  <c r="M51" i="10"/>
  <c r="M50" i="10"/>
  <c r="M49" i="10"/>
  <c r="M48" i="10"/>
  <c r="M47" i="10"/>
  <c r="M46" i="10"/>
  <c r="M45" i="10"/>
  <c r="M44" i="10"/>
  <c r="M43" i="10"/>
  <c r="M42" i="10"/>
  <c r="M41" i="10"/>
  <c r="M40" i="10"/>
  <c r="M39" i="10"/>
  <c r="M38" i="10"/>
  <c r="M3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G66" i="10"/>
  <c r="G65" i="10"/>
  <c r="G64" i="10"/>
  <c r="G63" i="10"/>
  <c r="G62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M36" i="10"/>
  <c r="J36" i="10"/>
  <c r="G36" i="10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M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15" i="10"/>
  <c r="G16" i="10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15" i="10"/>
  <c r="G67" i="10" l="1"/>
  <c r="G68" i="10" s="1"/>
  <c r="G70" i="10" s="1"/>
  <c r="J67" i="10"/>
  <c r="L80" i="10"/>
  <c r="I79" i="10" a="1"/>
  <c r="I79" i="10" s="1"/>
  <c r="J79" i="10" s="1"/>
  <c r="F79" i="10" a="1"/>
  <c r="F79" i="10" s="1"/>
  <c r="G79" i="10" s="1"/>
  <c r="I77" i="10" a="1"/>
  <c r="I77" i="10" s="1"/>
  <c r="J77" i="10" s="1"/>
  <c r="F77" i="10" a="1"/>
  <c r="F77" i="10" s="1"/>
  <c r="G77" i="10" s="1"/>
  <c r="D80" i="10"/>
  <c r="I78" i="10" a="1"/>
  <c r="I78" i="10" s="1"/>
  <c r="J78" i="10" s="1"/>
  <c r="F78" i="10" a="1"/>
  <c r="F78" i="10" s="1"/>
  <c r="G78" i="10" s="1"/>
  <c r="I76" i="10" a="1"/>
  <c r="I76" i="10" s="1"/>
  <c r="J76" i="10" s="1"/>
  <c r="F76" i="10" a="1"/>
  <c r="F76" i="10" s="1"/>
  <c r="G76" i="10" s="1"/>
  <c r="I75" i="10" a="1"/>
  <c r="I75" i="10" s="1"/>
  <c r="J75" i="10" s="1"/>
  <c r="F75" i="10" a="1"/>
  <c r="F75" i="10" s="1"/>
  <c r="G75" i="10" s="1"/>
  <c r="I74" i="10" a="1"/>
  <c r="I74" i="10" s="1"/>
  <c r="J74" i="10" s="1"/>
  <c r="F74" i="10" a="1"/>
  <c r="F74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68" i="10" l="1"/>
  <c r="J70" i="10" s="1"/>
  <c r="M70" i="10"/>
  <c r="I80" i="10"/>
  <c r="J80" i="10"/>
  <c r="F80" i="10"/>
  <c r="G74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<sst xmlns="http://schemas.openxmlformats.org/spreadsheetml/2006/main" count="377" uniqueCount="230">
  <si>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</si>
  <si>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</si>
  <si>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</si>
  <si>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</si>
  <si>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</si>
  <si>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</si>
  <si>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</si>
  <si>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</si>
  <si>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</si>
  <si>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</si>
  <si>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</si>
  <si>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</si>
  <si>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</si>
  <si>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</si>
  <si>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</si>
  <si>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</si>
  <si>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</si>
  <si>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</si>
  <si>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</si>
  <si>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</si>
  <si>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</si>
  <si>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</si>
  <si>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</si>
  <si>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</si>
  <si>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</si>
  <si>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</si>
  <si>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</si>
  <si>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</si>
  <si>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</si>
  <si>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</si>
  <si>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</si>
  <si>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</si>
  <si>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</si>
  <si>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</si>
  <si>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</si>
  <si>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</si>
  <si>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</si>
  <si>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</si>
  <si>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</si>
  <si>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</si>
  <si>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</si>
  <si>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</si>
  <si>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</si>
  <si>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</si>
  <si>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</si>
  <si>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</si>
  <si>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</si>
  <si>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</si>
  <si>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</si>
  <si>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</si>
  <si>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</si>
  <si>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</si>
  <si>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</si>
  <si>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</si>
  <si>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</si>
  <si>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</si>
  <si>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</si>
  <si>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</si>
  <si>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</si>
  <si>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</si>
  <si>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</si>
  <si>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</si>
  <si>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</si>
  <si>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</si>
  <si>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</si>
  <si>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</si>
  <si>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</si>
  <si>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</si>
  <si>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</si>
  <si>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</si>
  <si>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</si>
  <si>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</si>
  <si>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</si>
  <si>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</si>
  <si>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</si>
  <si>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</si>
  <si>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</si>
  <si>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</si>
  <si>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</si>
  <si>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</si>
  <si>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</si>
  <si>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</si>
  <si>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</si>
  <si>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</si>
  <si>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</si>
  <si>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</si>
  <si>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</si>
  <si>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</si>
  <si>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</si>
  <si>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</si>
  <si>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</si>
  <si>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</si>
  <si>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</si>
  <si>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</si>
  <si>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</si>
  <si>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</si>
  <si>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</si>
  <si>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</si>
  <si>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</si>
  <si>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</si>
  <si>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</si>
  <si>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</si>
  <si>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</si>
  <si>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</si>
  <si>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</si>
  <si>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</si>
  <si>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</si>
  <si>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</si>
  <si>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</si>
  <si>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</si>
  <si>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</si>
  <si>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</si>
  <si>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</si>
  <si>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</si>
  <si>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</si>
  <si>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</si>
  <si>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</si>
  <si>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</si>
  <si>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</si>
  <si>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</si>
  <si>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</si>
  <si>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</si>
  <si>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</si>
  <si>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</si>
  <si>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</si>
  <si>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</si>
  <si>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</si>
  <si>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</si>
  <si>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</si>
  <si>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</si>
  <si>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</si>
  <si>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</si>
  <si>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</si>
  <si>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</si>
  <si>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</si>
  <si>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</si>
  <si>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</si>
  <si>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</si>
  <si>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</si>
  <si>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</si>
  <si>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</si>
  <si>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</si>
  <si>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</si>
  <si>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</si>
  <si>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</si>
  <si>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</si>
  <si>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</si>
  <si>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</si>
  <si>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</si>
  <si>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</si>
  <si>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</si>
  <si>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</si>
  <si>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</si>
  <si>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</si>
  <si>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</si>
  <si>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</si>
  <si>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</si>
  <si>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</si>
  <si>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</si>
  <si>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</si>
  <si>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</si>
  <si>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</si>
  <si>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</si>
  <si>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</si>
  <si>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</si>
  <si>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</si>
  <si>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</si>
  <si>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</si>
  <si>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</si>
  <si>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</si>
  <si>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</si>
  <si>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P.UNIT ( S/.)</t>
  </si>
  <si>
    <t>P.TOTAL (S/.)</t>
  </si>
  <si>
    <t>VERONICA SALAZAR</t>
  </si>
  <si>
    <t>SE ELIGIO A FERRETERIA ROAL POR EL PRECIO Y POR EL TRASLADO A PLANTA, ADEMAS DE TENER TODOS LOS ITEM COMPLETOS</t>
  </si>
  <si>
    <r>
      <t xml:space="preserve">CAMISA OXFORD M/L C/LOGO /  </t>
    </r>
    <r>
      <rPr>
        <b/>
        <sz val="14"/>
        <rFont val="Arial"/>
        <family val="2"/>
      </rPr>
      <t>BLUSA MUJER TALLA M - COLOR CELESTE</t>
    </r>
  </si>
  <si>
    <r>
      <t>CAMISA OXFORD M/L C/LOGO /</t>
    </r>
    <r>
      <rPr>
        <b/>
        <sz val="14"/>
        <rFont val="Arial"/>
        <family val="2"/>
      </rPr>
      <t xml:space="preserve"> BLUSA MUJER TALLA S - COLOR CELESTE</t>
    </r>
  </si>
  <si>
    <r>
      <t xml:space="preserve">CAMISA OXFORD M/L C/LOGO / </t>
    </r>
    <r>
      <rPr>
        <b/>
        <sz val="14"/>
        <rFont val="Arial"/>
        <family val="2"/>
      </rPr>
      <t>CAMISA VARON TALLA L - COLOR CELESTE</t>
    </r>
  </si>
  <si>
    <r>
      <t xml:space="preserve">CAMISA OXFORD M/L C/LOGO / </t>
    </r>
    <r>
      <rPr>
        <b/>
        <sz val="14"/>
        <rFont val="Arial"/>
        <family val="2"/>
      </rPr>
      <t>CAMISA VARON TALLA M - COLOR CELESTE</t>
    </r>
  </si>
  <si>
    <r>
      <t xml:space="preserve">CAMISA OXFORD M/L C/LOGO / </t>
    </r>
    <r>
      <rPr>
        <b/>
        <sz val="14"/>
        <rFont val="Arial"/>
        <family val="2"/>
      </rPr>
      <t>CAMISA VARON TALLA XL - COLOR CELESTE</t>
    </r>
  </si>
  <si>
    <r>
      <t>CASACA DENIM 14ONZ C/REFLEX /</t>
    </r>
    <r>
      <rPr>
        <b/>
        <sz val="14"/>
        <rFont val="Arial"/>
        <family val="2"/>
      </rPr>
      <t xml:space="preserve"> CASACA JEANS TALLA L</t>
    </r>
  </si>
  <si>
    <r>
      <t xml:space="preserve">CASACA DENIM 14ONZ C/REFLEX / </t>
    </r>
    <r>
      <rPr>
        <b/>
        <sz val="14"/>
        <rFont val="Arial"/>
        <family val="2"/>
      </rPr>
      <t>CASACA JEANS TALLA M</t>
    </r>
  </si>
  <si>
    <r>
      <t xml:space="preserve">CASACA DENIM 14ONZ C/REFLEX / </t>
    </r>
    <r>
      <rPr>
        <b/>
        <sz val="14"/>
        <rFont val="Arial"/>
        <family val="2"/>
      </rPr>
      <t>CASACA JEANS TALLA XL</t>
    </r>
  </si>
  <si>
    <r>
      <t xml:space="preserve">CHALECO SEG NARANJA C/LOGO / </t>
    </r>
    <r>
      <rPr>
        <b/>
        <sz val="14"/>
        <rFont val="Arial"/>
        <family val="2"/>
      </rPr>
      <t>CHALECO TALLA L</t>
    </r>
  </si>
  <si>
    <r>
      <t>CHALECO SEG ROJO/</t>
    </r>
    <r>
      <rPr>
        <b/>
        <sz val="14"/>
        <rFont val="Arial"/>
        <family val="2"/>
      </rPr>
      <t>C/LOGO TALLA L - COLOR ROJO</t>
    </r>
  </si>
  <si>
    <r>
      <t xml:space="preserve">CHALECO SEG ROJO / </t>
    </r>
    <r>
      <rPr>
        <b/>
        <sz val="14"/>
        <rFont val="Arial"/>
        <family val="2"/>
      </rPr>
      <t>C/LOGO TALLA M - COLOR ROJO</t>
    </r>
  </si>
  <si>
    <r>
      <t xml:space="preserve">CHALECO SEG VERDE / </t>
    </r>
    <r>
      <rPr>
        <b/>
        <sz val="14"/>
        <rFont val="Arial"/>
        <family val="2"/>
      </rPr>
      <t>C/LOGO TALLA S -  COLOR VERDE</t>
    </r>
  </si>
  <si>
    <r>
      <t xml:space="preserve">CHALECO SEG VERDE / </t>
    </r>
    <r>
      <rPr>
        <b/>
        <sz val="14"/>
        <rFont val="Arial"/>
        <family val="2"/>
      </rPr>
      <t>C/LOGO TALLA M - COLOR VERDE FLUORECENTE</t>
    </r>
  </si>
  <si>
    <r>
      <t xml:space="preserve">CHALECO SEG VERDE / </t>
    </r>
    <r>
      <rPr>
        <b/>
        <sz val="14"/>
        <rFont val="Arial"/>
        <family val="2"/>
      </rPr>
      <t>C/LOGO TALLA L - COLOR VERDE FLUORECENTE</t>
    </r>
  </si>
  <si>
    <r>
      <t xml:space="preserve">CHALECO SEG VERDE / </t>
    </r>
    <r>
      <rPr>
        <b/>
        <sz val="14"/>
        <rFont val="Arial"/>
        <family val="2"/>
      </rPr>
      <t>C/LOGO TALLA XL - COLOR VERDE FLUORECENTE</t>
    </r>
  </si>
  <si>
    <r>
      <t>CHOMPA LANA JCHAVEZ /</t>
    </r>
    <r>
      <rPr>
        <b/>
        <sz val="14"/>
        <rFont val="Arial"/>
        <family val="2"/>
      </rPr>
      <t>TALLA M - COLOR AZUL MARINO</t>
    </r>
  </si>
  <si>
    <r>
      <t xml:space="preserve">CHOMPA LANA JCHAVEZ / </t>
    </r>
    <r>
      <rPr>
        <b/>
        <sz val="14"/>
        <rFont val="Arial"/>
        <family val="2"/>
      </rPr>
      <t>TALLA L - COLOR AZUL MARINO</t>
    </r>
  </si>
  <si>
    <r>
      <t xml:space="preserve">CHOMPA LANA JCHAVEZ / </t>
    </r>
    <r>
      <rPr>
        <b/>
        <sz val="14"/>
        <rFont val="Arial"/>
        <family val="2"/>
      </rPr>
      <t>TALLA XL - COLOR AZUL MARINO</t>
    </r>
  </si>
  <si>
    <r>
      <t xml:space="preserve">CHOMPA CAFARENA MICROPOLAR C/LOGO/ </t>
    </r>
    <r>
      <rPr>
        <b/>
        <sz val="14"/>
        <rFont val="Arial"/>
        <family val="2"/>
      </rPr>
      <t>TALLA L COLOR BLANCO</t>
    </r>
  </si>
  <si>
    <r>
      <t>CHOMPA CAFARENA MICROPOLAR C/LOGO/</t>
    </r>
    <r>
      <rPr>
        <b/>
        <sz val="14"/>
        <rFont val="Arial"/>
        <family val="2"/>
      </rPr>
      <t>TALLA M COLOR BLANCO</t>
    </r>
  </si>
  <si>
    <r>
      <t xml:space="preserve">CHOMPA CAFARENA MICROPOLAR C/LOGO/ </t>
    </r>
    <r>
      <rPr>
        <b/>
        <sz val="14"/>
        <rFont val="Arial"/>
        <family val="2"/>
      </rPr>
      <t>TALLA S COLOR BLANCO</t>
    </r>
  </si>
  <si>
    <r>
      <t xml:space="preserve">CHOMPA CAFARENA MICROPOLAR C/LOGO / </t>
    </r>
    <r>
      <rPr>
        <b/>
        <sz val="14"/>
        <rFont val="Arial"/>
        <family val="2"/>
      </rPr>
      <t>TALLA XL - COLOR BLANCO</t>
    </r>
  </si>
  <si>
    <t>UND</t>
  </si>
  <si>
    <t xml:space="preserve">YC </t>
  </si>
  <si>
    <t>ARANXA</t>
  </si>
  <si>
    <r>
      <t xml:space="preserve">PANTALON DRILL TECNOLOGIA C/REFLEX </t>
    </r>
    <r>
      <rPr>
        <b/>
        <sz val="14"/>
        <rFont val="Arial"/>
        <family val="2"/>
      </rPr>
      <t>MUJER/M COLOR BEIGE TALLA 26(2UND) /TALLA 28(2UND)/TALLA 30 (5 UND)/TALLA 32 (19 UND)</t>
    </r>
  </si>
  <si>
    <r>
      <t xml:space="preserve">PANTALON DRILL TECNOLOGIA C/REFLEX </t>
    </r>
    <r>
      <rPr>
        <b/>
        <sz val="14"/>
        <rFont val="Arial"/>
        <family val="2"/>
      </rPr>
      <t>HOMBRE/COLOR BEIGE TALLA 36(12UND) /TALLA 34(18UND)/TALLA 30 (4 UND)/TALLA 32 (2 UND)</t>
    </r>
  </si>
  <si>
    <r>
      <t xml:space="preserve">PANTALON DRILL TECNOLOGIA C/REFLEX </t>
    </r>
    <r>
      <rPr>
        <b/>
        <sz val="14"/>
        <rFont val="Arial"/>
        <family val="2"/>
      </rPr>
      <t>COLOR PLOMO VARON/ TALLA 28(2UND) / TALLA 30(4UND) / TALLA 32(10UND) / TALLA 34(6UND) / TALLA 36 ( 6UND)</t>
    </r>
  </si>
  <si>
    <r>
      <t xml:space="preserve">PANTALON DRILL TECNOLOGIA C/REFLEX </t>
    </r>
    <r>
      <rPr>
        <b/>
        <sz val="14"/>
        <rFont val="Arial"/>
        <family val="2"/>
      </rPr>
      <t>MUJER / TALLA 30 COLOR PLOMO</t>
    </r>
  </si>
  <si>
    <r>
      <t xml:space="preserve">PANTALON DENIM 14 ONZAS C/REFLEX </t>
    </r>
    <r>
      <rPr>
        <b/>
        <sz val="14"/>
        <rFont val="Arial"/>
        <family val="2"/>
      </rPr>
      <t>VARON / TALLA 28(6UND) /TALLA 30 (14UND)/TALLA 32(20UND)/TALLA34(20UND)/TALLA 36(12UND)/TALLA 38(2 UND)</t>
    </r>
  </si>
  <si>
    <r>
      <t xml:space="preserve">PANTALON DENIM 14 ONZAS C/REFLEX - </t>
    </r>
    <r>
      <rPr>
        <b/>
        <sz val="14"/>
        <rFont val="Arial"/>
        <family val="2"/>
      </rPr>
      <t>MUJER TALLA 30 (2UND)</t>
    </r>
  </si>
  <si>
    <t>PANTALON BUZO MICROPOLAR COLOR BLANCO TALLA 28(2UND)/TALLA 30 (2UND)/TALLA 32(16 UND)/TALLA 34(16 UND)/TALLA 36(2UND)</t>
  </si>
  <si>
    <r>
      <t>POLO M/C PIQUE C/CAMISA C/LOGO 30/1 </t>
    </r>
    <r>
      <rPr>
        <b/>
        <sz val="14"/>
        <rFont val="Arial"/>
        <family val="2"/>
      </rPr>
      <t xml:space="preserve"> AZUL MARINO VARON / TALLA  L(2UND)/TALLA M (9UND)/TALLA S(2UND)/TALLA XL (3UND)</t>
    </r>
  </si>
  <si>
    <r>
      <t xml:space="preserve">POLO M/C PIQUE C/CAMISA C/LOGO 30/1  </t>
    </r>
    <r>
      <rPr>
        <b/>
        <sz val="14"/>
        <rFont val="Arial"/>
        <family val="2"/>
      </rPr>
      <t>AZUL MARINO MUJER / TALLA  M(8UND)/TALLA S (5UND)</t>
    </r>
  </si>
  <si>
    <r>
      <t>POLO M/C PIQUE C/CAMISA C/LOGO 30/1 </t>
    </r>
    <r>
      <rPr>
        <b/>
        <sz val="14"/>
        <rFont val="Arial"/>
        <family val="2"/>
      </rPr>
      <t>VARON COLOR BEIGE TALLA L (2 UND) / TALLA M (7UND) /TALLA XL (2 UND)</t>
    </r>
  </si>
  <si>
    <r>
      <t>POLO M/C PIQUE C/CAMISA C/LOGO 30/1 </t>
    </r>
    <r>
      <rPr>
        <b/>
        <sz val="14"/>
        <rFont val="Arial"/>
        <family val="2"/>
      </rPr>
      <t>MUJER COLOR BEIGE TALLA L (2 UND) / TALLA M (2UND)</t>
    </r>
  </si>
  <si>
    <r>
      <t>POLO M/C PIQUE C/CAMISA C/LOGO 30/1 </t>
    </r>
    <r>
      <rPr>
        <b/>
        <sz val="14"/>
        <rFont val="Arial"/>
        <family val="2"/>
      </rPr>
      <t xml:space="preserve">MUJER COLOR BLANCO TALLA M (4 UND) / </t>
    </r>
  </si>
  <si>
    <r>
      <t>POLO M/C PIQUE C/CAMISA C/LOGO 30/1 </t>
    </r>
    <r>
      <rPr>
        <b/>
        <sz val="14"/>
        <rFont val="Arial"/>
        <family val="2"/>
      </rPr>
      <t>VARON COLOR BLANCO TALLA L (2 UND)</t>
    </r>
  </si>
  <si>
    <r>
      <t>POLO M/C PIQUE C/CAMISA C/LOGO 30/1 </t>
    </r>
    <r>
      <rPr>
        <b/>
        <sz val="14"/>
        <rFont val="Arial"/>
        <family val="2"/>
      </rPr>
      <t>VARON COLOR CELESTE TALLA XL (4UND)/ TALLA L (2 UND)</t>
    </r>
  </si>
  <si>
    <r>
      <t>POLO M/C PIQUE C/CAMISA C/LOGO 30/1 </t>
    </r>
    <r>
      <rPr>
        <b/>
        <sz val="14"/>
        <rFont val="Arial"/>
        <family val="2"/>
      </rPr>
      <t>MUJER COLOR CELESTE TALLA M (4UND)/ TALLA S (6 UND)</t>
    </r>
  </si>
  <si>
    <r>
      <t xml:space="preserve">POLO M/C PIQUE C/CAMISA C/LOGO 30/1 </t>
    </r>
    <r>
      <rPr>
        <b/>
        <sz val="14"/>
        <rFont val="Arial"/>
        <family val="2"/>
      </rPr>
      <t>VARON COLOR PLOMO TALLA L(1 UND) /TALLA M (8UND)</t>
    </r>
  </si>
  <si>
    <r>
      <t>POLO M/C PIQUE C/CAMISA C/LOGO 30/1 MUJER</t>
    </r>
    <r>
      <rPr>
        <b/>
        <sz val="14"/>
        <rFont val="Arial"/>
        <family val="2"/>
      </rPr>
      <t> COLOR PLOMO /TALLA M (4UND)</t>
    </r>
  </si>
  <si>
    <r>
      <t xml:space="preserve">POLO M/C PIQUE C/CAMISA C/LOGO 30/1 </t>
    </r>
    <r>
      <rPr>
        <b/>
        <sz val="14"/>
        <rFont val="Arial"/>
        <family val="2"/>
      </rPr>
      <t>MUJER  COLOR ROSADO TALLAM(6UND)/TALLA TALLA L(4UND)/TALLA S(2UND)</t>
    </r>
  </si>
  <si>
    <t>POLO M/L ALGODON C/REDONDO C/LOGO 30/1 MUJER COLOR BLANCO TALLA M (4UND)</t>
  </si>
  <si>
    <t>POLO M/L ALGODON C/REDONDO C/LOGO 30/1 HOMBRE COLOR BLANCO TALLA L (2UND)</t>
  </si>
  <si>
    <t>POLO M/L ALGODON C/REDONDO C/LOGO 30/1 MUJER -COLOR NARANJA TALLA M (18UND)</t>
  </si>
  <si>
    <t>POLO M/L ALGODON C/REDONDO C/LOGO 30/1 MUJER -COLOR NARANJA TALLA L (20UND) / TALLA XL (10UND)</t>
  </si>
  <si>
    <t>POLO M/L ALGODON C/REDONDO C/LOGO 30/1 MUJER COLOR NEGRO TALLA M(4UND)</t>
  </si>
  <si>
    <t>POLO M/L ALGODON C/REDONDO C/LOGO 30/1 VARON COLOR NEGRO TALLA M(2UND) - TALLA L(2UND) - TALLA XL(6UND)</t>
  </si>
  <si>
    <t>POLO M/L ALGODON C/REDONDO C/LOGO 30/1 MUJER COLOR PLOMO TALLA M (2UND)-  TALLA S (2UND)-</t>
  </si>
  <si>
    <t>POLO M/L ALGODON C/REDONDO C/LOGO 30/1 VARON COLOR PLOMO TALLA M (22 UND) - TALLA L (10UND)-  TALLA S (6UND)-TALLA XL (8UND)</t>
  </si>
  <si>
    <r>
      <t>POLO M/L ALGODON C/REDONDO C/LOGO 30/1MUJER COLOR AZUL MARINO /</t>
    </r>
    <r>
      <rPr>
        <b/>
        <sz val="14"/>
        <rFont val="Arial"/>
        <family val="2"/>
      </rPr>
      <t xml:space="preserve"> TALLA M (9UND)/TALLA S(6UND)</t>
    </r>
  </si>
  <si>
    <t>POLO M/L ALGODON C/REDONDO C/LOGO 30/1 VARON COLOR AZUL MARINO / TALLA L (18UND) /TALLA M (40UND)/TALLA S(3UND)/TALLA XL(16UND)</t>
  </si>
  <si>
    <r>
      <t>POLO M/L ALGODON C/REDONDO C/LOGO 30/1</t>
    </r>
    <r>
      <rPr>
        <b/>
        <sz val="14"/>
        <rFont val="Arial"/>
        <family val="2"/>
      </rPr>
      <t>VARON COLOR BEIGE / TALLA L (8UND) /TALLA M (1UND)/TALLA XL(2UND)</t>
    </r>
  </si>
  <si>
    <r>
      <t>POLO M/L ALGODON C/REDONDO C/LOGO 30/1 </t>
    </r>
    <r>
      <rPr>
        <b/>
        <sz val="14"/>
        <rFont val="Arial"/>
        <family val="2"/>
      </rPr>
      <t xml:space="preserve">MUJER COLOR BEIGE / TALLA M (2UND)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</si>
</sst>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8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5" borderId="16" xfId="0" applyNumberFormat="1" applyFont="1" applyFill="1" applyBorder="1" applyAlignment="1">
      <alignment horizontal="center" vertical="center"/>
    </xf>
    <xf numFmtId="167" fontId="42" fillId="0" borderId="12" xfId="2" applyNumberFormat="1" applyFont="1" applyBorder="1" applyAlignment="1">
      <alignment horizontal="center" vertical="center"/>
    </xf>
    <xf numFmtId="167" fontId="42" fillId="15" borderId="28" xfId="0" applyNumberFormat="1" applyFont="1" applyFill="1" applyBorder="1" applyAlignment="1">
      <alignment vertical="center" wrapText="1"/>
    </xf>
    <xf numFmtId="0" fontId="5" fillId="15" borderId="0" xfId="0" applyFont="1" applyFill="1"/>
    <xf numFmtId="0" fontId="26" fillId="15" borderId="28" xfId="0" applyFont="1" applyFill="1" applyBorder="1" applyAlignment="1">
      <alignment horizontal="center" vertical="center" wrapText="1"/>
    </xf>
    <xf numFmtId="167" fontId="42" fillId="15" borderId="28" xfId="2" applyNumberFormat="1" applyFont="1" applyFill="1" applyBorder="1" applyAlignment="1">
      <alignment vertical="center" wrapText="1"/>
    </xf>
    <xf numFmtId="0" fontId="0" fillId="15" borderId="0" xfId="0" applyFill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0" fontId="27" fillId="15" borderId="28" xfId="0" applyFont="1" applyFill="1" applyBorder="1" applyAlignment="1">
      <alignment horizontal="center" vertical="center" wrapText="1"/>
    </xf>
    <xf numFmtId="167" fontId="42" fillId="15" borderId="28" xfId="2" applyNumberFormat="1" applyFont="1" applyFill="1" applyBorder="1" applyAlignment="1">
      <alignment horizontal="center" vertical="center" wrapText="1"/>
    </xf>
    <xf numFmtId="167" fontId="42" fillId="15" borderId="28" xfId="0" applyNumberFormat="1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26" fillId="16" borderId="28" xfId="0" applyFont="1" applyFill="1" applyBorder="1" applyAlignment="1">
      <alignment horizontal="center" vertical="center" wrapText="1"/>
    </xf>
    <xf numFmtId="1" fontId="32" fillId="17" borderId="16" xfId="0" applyNumberFormat="1" applyFont="1" applyFill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M147"/>
  <sheetViews>
    <sheetView tabSelected="1" zoomScale="30" zoomScaleNormal="30" zoomScaleSheetLayoutView="50" workbookViewId="0">
      <selection activeCell="G80" sqref="G80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20.44140625" bestFit="1" customWidth="1"/>
    <col min="5" max="5" width="47.109375" bestFit="1" customWidth="1"/>
    <col min="6" max="6" width="6" bestFit="1" customWidth="1"/>
    <col min="7" max="7" width="28.21875" bestFit="1" customWidth="1"/>
    <col min="8" max="8" width="85.33203125" bestFit="1" customWidth="1"/>
    <col min="9" max="9" width="5.33203125" bestFit="1" customWidth="1"/>
    <col min="10" max="10" width="29" customWidth="1"/>
    <col min="11" max="11" width="47.109375" bestFit="1" customWidth="1"/>
    <col min="12" max="12" width="4.88671875" bestFit="1" customWidth="1"/>
    <col min="13" max="13" width="29" bestFit="1" customWidth="1"/>
  </cols>
  <sheetData>
    <row r="1" spans="1:1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33" customHeight="1">
      <c r="A2" s="1"/>
      <c r="B2" s="171"/>
      <c r="C2" s="174" t="s">
        <v>160</v>
      </c>
      <c r="D2" s="175"/>
      <c r="E2" s="175"/>
      <c r="F2" s="175"/>
      <c r="G2" s="175"/>
      <c r="H2" s="175"/>
      <c r="I2" s="175"/>
      <c r="J2" s="175"/>
      <c r="K2" s="175"/>
      <c r="L2" s="175"/>
      <c r="M2" s="175"/>
    </row>
    <row r="3" spans="1:13" ht="33" customHeight="1">
      <c r="A3" s="1"/>
      <c r="B3" s="172"/>
      <c r="C3" s="176"/>
      <c r="D3" s="177"/>
      <c r="E3" s="177"/>
      <c r="F3" s="177"/>
      <c r="G3" s="177"/>
      <c r="H3" s="177"/>
      <c r="I3" s="177"/>
      <c r="J3" s="177"/>
      <c r="K3" s="177"/>
      <c r="L3" s="177"/>
      <c r="M3" s="177"/>
    </row>
    <row r="4" spans="1:13" ht="33" customHeight="1">
      <c r="A4" s="1"/>
      <c r="B4" s="172"/>
      <c r="C4" s="178" t="s">
        <v>0</v>
      </c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33" customHeight="1">
      <c r="A5" s="1"/>
      <c r="B5" s="173"/>
      <c r="C5" s="176"/>
      <c r="D5" s="177"/>
      <c r="E5" s="177"/>
      <c r="F5" s="177"/>
      <c r="G5" s="177"/>
      <c r="H5" s="177"/>
      <c r="I5" s="177"/>
      <c r="J5" s="177"/>
      <c r="K5" s="177"/>
      <c r="L5" s="177"/>
      <c r="M5" s="177"/>
    </row>
    <row r="6" spans="1:13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</row>
    <row r="7" spans="1:13" ht="33" customHeight="1">
      <c r="A7" s="1"/>
      <c r="B7" s="126" t="s">
        <v>1</v>
      </c>
      <c r="C7" s="180" t="s">
        <v>173</v>
      </c>
      <c r="D7" s="167"/>
      <c r="E7" s="167"/>
      <c r="F7" s="167"/>
      <c r="G7" s="167"/>
      <c r="H7" s="167"/>
      <c r="I7" s="167"/>
      <c r="J7" s="167"/>
      <c r="K7" s="167"/>
      <c r="L7" s="167"/>
      <c r="M7" s="167"/>
    </row>
    <row r="8" spans="1:13" ht="33" customHeight="1">
      <c r="A8" s="1"/>
      <c r="B8" s="126" t="s">
        <v>2</v>
      </c>
      <c r="C8" s="166">
        <v>45961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</row>
    <row r="9" spans="1:13" ht="33" customHeight="1">
      <c r="A9" s="1"/>
      <c r="B9" s="126" t="s">
        <v>3</v>
      </c>
      <c r="C9" s="181">
        <v>1196</v>
      </c>
      <c r="D9" s="182"/>
      <c r="E9" s="182"/>
      <c r="F9" s="182"/>
      <c r="G9" s="182"/>
      <c r="H9" s="182"/>
      <c r="I9" s="182"/>
      <c r="J9" s="182"/>
      <c r="K9" s="182"/>
      <c r="L9" s="182"/>
      <c r="M9" s="182"/>
    </row>
    <row r="10" spans="1:13" ht="33" customHeight="1">
      <c r="A10" s="1"/>
      <c r="B10" s="126" t="s">
        <v>4</v>
      </c>
      <c r="C10" s="166"/>
      <c r="D10" s="167"/>
      <c r="E10" s="167"/>
      <c r="F10" s="167"/>
      <c r="G10" s="167"/>
      <c r="H10" s="167"/>
      <c r="I10" s="167"/>
      <c r="J10" s="167"/>
      <c r="K10" s="167"/>
      <c r="L10" s="167"/>
      <c r="M10" s="167"/>
    </row>
    <row r="11" spans="1:13" ht="33" customHeight="1">
      <c r="A11" s="1"/>
      <c r="B11" s="126" t="s">
        <v>5</v>
      </c>
      <c r="C11" s="168">
        <v>3.5459999999999998</v>
      </c>
      <c r="D11" s="167"/>
      <c r="E11" s="167"/>
      <c r="F11" s="167"/>
      <c r="G11" s="167"/>
      <c r="H11" s="167"/>
      <c r="I11" s="167"/>
      <c r="J11" s="167"/>
      <c r="K11" s="167"/>
      <c r="L11" s="167"/>
      <c r="M11" s="167"/>
    </row>
    <row r="12" spans="1:13" ht="14.25" customHeight="1">
      <c r="A12" s="1"/>
      <c r="B12" s="105"/>
      <c r="C12" s="5"/>
      <c r="D12" s="6"/>
      <c r="E12" s="169"/>
      <c r="F12" s="169"/>
      <c r="G12" s="170"/>
      <c r="H12" s="169"/>
      <c r="I12" s="169"/>
      <c r="J12" s="170"/>
      <c r="K12" s="169"/>
      <c r="L12" s="169"/>
      <c r="M12" s="170"/>
    </row>
    <row r="13" spans="1:13" ht="52.8" customHeight="1">
      <c r="A13" s="1"/>
      <c r="B13" s="183"/>
      <c r="C13" s="185" t="s">
        <v>6</v>
      </c>
      <c r="D13" s="185" t="s">
        <v>7</v>
      </c>
      <c r="E13" s="187" t="s">
        <v>198</v>
      </c>
      <c r="F13" s="188"/>
      <c r="G13" s="189"/>
      <c r="H13" s="190" t="s">
        <v>170</v>
      </c>
      <c r="I13" s="191"/>
      <c r="J13" s="192"/>
      <c r="K13" s="197" t="s">
        <v>199</v>
      </c>
      <c r="L13" s="198"/>
      <c r="M13" s="199"/>
    </row>
    <row r="14" spans="1:13" ht="33.6" customHeight="1">
      <c r="A14" s="1"/>
      <c r="B14" s="184"/>
      <c r="C14" s="186"/>
      <c r="D14" s="186"/>
      <c r="E14" s="193" t="s">
        <v>10</v>
      </c>
      <c r="F14" s="194"/>
      <c r="G14" s="124" t="s">
        <v>11</v>
      </c>
      <c r="H14" s="195" t="s">
        <v>10</v>
      </c>
      <c r="I14" s="196"/>
      <c r="J14" s="125" t="s">
        <v>11</v>
      </c>
      <c r="K14" s="200" t="s">
        <v>171</v>
      </c>
      <c r="L14" s="201"/>
      <c r="M14" s="94" t="s">
        <v>172</v>
      </c>
    </row>
    <row r="15" spans="1:13" s="140" customFormat="1" ht="69.599999999999994" customHeight="1">
      <c r="A15" s="137"/>
      <c r="B15" s="138" t="s">
        <v>175</v>
      </c>
      <c r="C15" s="138">
        <v>10</v>
      </c>
      <c r="D15" s="138" t="s">
        <v>197</v>
      </c>
      <c r="E15" s="144">
        <v>35</v>
      </c>
      <c r="F15" s="144"/>
      <c r="G15" s="139">
        <f>C15*E15</f>
        <v>350</v>
      </c>
      <c r="H15" s="145">
        <v>42</v>
      </c>
      <c r="I15" s="145"/>
      <c r="J15" s="136">
        <f>C15*H15</f>
        <v>420</v>
      </c>
      <c r="K15" s="145">
        <v>39</v>
      </c>
      <c r="L15" s="145"/>
      <c r="M15" s="136">
        <f>C15*K15</f>
        <v>390</v>
      </c>
    </row>
    <row r="16" spans="1:13" s="140" customFormat="1" ht="69.599999999999994" customHeight="1">
      <c r="A16" s="137"/>
      <c r="B16" s="138" t="s">
        <v>176</v>
      </c>
      <c r="C16" s="138">
        <v>1</v>
      </c>
      <c r="D16" s="138" t="s">
        <v>197</v>
      </c>
      <c r="E16" s="144">
        <v>35</v>
      </c>
      <c r="F16" s="144"/>
      <c r="G16" s="139">
        <f t="shared" ref="G16:G35" si="0">C16*E16</f>
        <v>35</v>
      </c>
      <c r="H16" s="145">
        <v>42</v>
      </c>
      <c r="I16" s="145"/>
      <c r="J16" s="136">
        <f t="shared" ref="J16:J35" si="1">C16*H16</f>
        <v>42</v>
      </c>
      <c r="K16" s="145">
        <v>39</v>
      </c>
      <c r="L16" s="145"/>
      <c r="M16" s="136">
        <f t="shared" ref="M16:M35" si="2">C16*K16</f>
        <v>39</v>
      </c>
    </row>
    <row r="17" spans="1:13" s="140" customFormat="1" ht="69.599999999999994" customHeight="1">
      <c r="A17" s="137"/>
      <c r="B17" s="138" t="s">
        <v>177</v>
      </c>
      <c r="C17" s="138">
        <v>11</v>
      </c>
      <c r="D17" s="138" t="s">
        <v>197</v>
      </c>
      <c r="E17" s="144">
        <v>36</v>
      </c>
      <c r="F17" s="144"/>
      <c r="G17" s="139">
        <f t="shared" si="0"/>
        <v>396</v>
      </c>
      <c r="H17" s="145">
        <v>42</v>
      </c>
      <c r="I17" s="145"/>
      <c r="J17" s="136">
        <f t="shared" si="1"/>
        <v>462</v>
      </c>
      <c r="K17" s="145">
        <v>39</v>
      </c>
      <c r="L17" s="145"/>
      <c r="M17" s="136">
        <f t="shared" si="2"/>
        <v>429</v>
      </c>
    </row>
    <row r="18" spans="1:13" s="140" customFormat="1" ht="69.599999999999994" customHeight="1">
      <c r="A18" s="137"/>
      <c r="B18" s="138" t="s">
        <v>178</v>
      </c>
      <c r="C18" s="138">
        <v>12</v>
      </c>
      <c r="D18" s="138" t="s">
        <v>197</v>
      </c>
      <c r="E18" s="144">
        <v>36</v>
      </c>
      <c r="F18" s="144"/>
      <c r="G18" s="139">
        <f t="shared" si="0"/>
        <v>432</v>
      </c>
      <c r="H18" s="145">
        <v>42</v>
      </c>
      <c r="I18" s="145"/>
      <c r="J18" s="136">
        <f t="shared" si="1"/>
        <v>504</v>
      </c>
      <c r="K18" s="145">
        <v>39</v>
      </c>
      <c r="L18" s="145"/>
      <c r="M18" s="136">
        <f t="shared" si="2"/>
        <v>468</v>
      </c>
    </row>
    <row r="19" spans="1:13" s="140" customFormat="1" ht="69.599999999999994" customHeight="1">
      <c r="A19" s="137"/>
      <c r="B19" s="138" t="s">
        <v>179</v>
      </c>
      <c r="C19" s="138">
        <v>9</v>
      </c>
      <c r="D19" s="138" t="s">
        <v>197</v>
      </c>
      <c r="E19" s="144">
        <v>36</v>
      </c>
      <c r="F19" s="144"/>
      <c r="G19" s="139">
        <f t="shared" si="0"/>
        <v>324</v>
      </c>
      <c r="H19" s="145">
        <v>42</v>
      </c>
      <c r="I19" s="145"/>
      <c r="J19" s="136">
        <f t="shared" si="1"/>
        <v>378</v>
      </c>
      <c r="K19" s="145">
        <v>39</v>
      </c>
      <c r="L19" s="145"/>
      <c r="M19" s="136">
        <f t="shared" si="2"/>
        <v>351</v>
      </c>
    </row>
    <row r="20" spans="1:13" s="140" customFormat="1" ht="69.599999999999994" customHeight="1">
      <c r="A20" s="137"/>
      <c r="B20" s="138" t="s">
        <v>180</v>
      </c>
      <c r="C20" s="138">
        <v>6</v>
      </c>
      <c r="D20" s="138" t="s">
        <v>197</v>
      </c>
      <c r="E20" s="144">
        <v>46.5</v>
      </c>
      <c r="F20" s="144"/>
      <c r="G20" s="139">
        <f t="shared" si="0"/>
        <v>279</v>
      </c>
      <c r="H20" s="145">
        <v>62</v>
      </c>
      <c r="I20" s="145"/>
      <c r="J20" s="136">
        <f t="shared" si="1"/>
        <v>372</v>
      </c>
      <c r="K20" s="145">
        <v>58</v>
      </c>
      <c r="L20" s="145"/>
      <c r="M20" s="136">
        <f t="shared" si="2"/>
        <v>348</v>
      </c>
    </row>
    <row r="21" spans="1:13" s="140" customFormat="1" ht="69.599999999999994" customHeight="1">
      <c r="A21" s="137"/>
      <c r="B21" s="138" t="s">
        <v>181</v>
      </c>
      <c r="C21" s="138">
        <v>4</v>
      </c>
      <c r="D21" s="138" t="s">
        <v>197</v>
      </c>
      <c r="E21" s="144">
        <v>46.5</v>
      </c>
      <c r="F21" s="144"/>
      <c r="G21" s="139">
        <f t="shared" si="0"/>
        <v>186</v>
      </c>
      <c r="H21" s="145">
        <v>62</v>
      </c>
      <c r="I21" s="145"/>
      <c r="J21" s="136">
        <f t="shared" si="1"/>
        <v>248</v>
      </c>
      <c r="K21" s="145">
        <v>58</v>
      </c>
      <c r="L21" s="145"/>
      <c r="M21" s="136">
        <f t="shared" si="2"/>
        <v>232</v>
      </c>
    </row>
    <row r="22" spans="1:13" s="140" customFormat="1" ht="69.599999999999994" customHeight="1">
      <c r="A22" s="137"/>
      <c r="B22" s="138" t="s">
        <v>182</v>
      </c>
      <c r="C22" s="138">
        <v>1</v>
      </c>
      <c r="D22" s="138" t="s">
        <v>197</v>
      </c>
      <c r="E22" s="144">
        <v>46.5</v>
      </c>
      <c r="F22" s="144"/>
      <c r="G22" s="139">
        <f t="shared" si="0"/>
        <v>46.5</v>
      </c>
      <c r="H22" s="145">
        <v>62</v>
      </c>
      <c r="I22" s="145"/>
      <c r="J22" s="136">
        <f t="shared" si="1"/>
        <v>62</v>
      </c>
      <c r="K22" s="145">
        <v>58</v>
      </c>
      <c r="L22" s="145"/>
      <c r="M22" s="136">
        <f t="shared" si="2"/>
        <v>58</v>
      </c>
    </row>
    <row r="23" spans="1:13" s="140" customFormat="1" ht="69.599999999999994" customHeight="1">
      <c r="A23" s="137"/>
      <c r="B23" s="138" t="s">
        <v>183</v>
      </c>
      <c r="C23" s="138">
        <v>2</v>
      </c>
      <c r="D23" s="138" t="s">
        <v>197</v>
      </c>
      <c r="E23" s="144">
        <v>42</v>
      </c>
      <c r="F23" s="144"/>
      <c r="G23" s="139">
        <f t="shared" si="0"/>
        <v>84</v>
      </c>
      <c r="H23" s="145">
        <v>39</v>
      </c>
      <c r="I23" s="145"/>
      <c r="J23" s="136">
        <f t="shared" si="1"/>
        <v>78</v>
      </c>
      <c r="K23" s="145">
        <v>45</v>
      </c>
      <c r="L23" s="145"/>
      <c r="M23" s="136">
        <f t="shared" si="2"/>
        <v>90</v>
      </c>
    </row>
    <row r="24" spans="1:13" s="140" customFormat="1" ht="69.599999999999994" customHeight="1">
      <c r="A24" s="137"/>
      <c r="B24" s="138" t="s">
        <v>184</v>
      </c>
      <c r="C24" s="138">
        <v>2</v>
      </c>
      <c r="D24" s="138" t="s">
        <v>197</v>
      </c>
      <c r="E24" s="144">
        <v>42</v>
      </c>
      <c r="F24" s="144"/>
      <c r="G24" s="139">
        <f t="shared" si="0"/>
        <v>84</v>
      </c>
      <c r="H24" s="145">
        <v>39</v>
      </c>
      <c r="I24" s="145"/>
      <c r="J24" s="136">
        <f t="shared" si="1"/>
        <v>78</v>
      </c>
      <c r="K24" s="145">
        <v>45</v>
      </c>
      <c r="L24" s="145"/>
      <c r="M24" s="136">
        <f t="shared" si="2"/>
        <v>90</v>
      </c>
    </row>
    <row r="25" spans="1:13" s="140" customFormat="1" ht="69.599999999999994" customHeight="1">
      <c r="A25" s="137"/>
      <c r="B25" s="138" t="s">
        <v>185</v>
      </c>
      <c r="C25" s="138">
        <v>2</v>
      </c>
      <c r="D25" s="138" t="s">
        <v>197</v>
      </c>
      <c r="E25" s="144">
        <v>42</v>
      </c>
      <c r="F25" s="144"/>
      <c r="G25" s="139">
        <f t="shared" si="0"/>
        <v>84</v>
      </c>
      <c r="H25" s="145">
        <v>39</v>
      </c>
      <c r="I25" s="145"/>
      <c r="J25" s="136">
        <f t="shared" si="1"/>
        <v>78</v>
      </c>
      <c r="K25" s="145">
        <v>45</v>
      </c>
      <c r="L25" s="145"/>
      <c r="M25" s="136">
        <f t="shared" si="2"/>
        <v>90</v>
      </c>
    </row>
    <row r="26" spans="1:13" s="140" customFormat="1" ht="69.599999999999994" customHeight="1">
      <c r="A26" s="137"/>
      <c r="B26" s="138" t="s">
        <v>186</v>
      </c>
      <c r="C26" s="138">
        <v>2</v>
      </c>
      <c r="D26" s="138" t="s">
        <v>197</v>
      </c>
      <c r="E26" s="144">
        <v>42</v>
      </c>
      <c r="F26" s="144"/>
      <c r="G26" s="139">
        <f t="shared" si="0"/>
        <v>84</v>
      </c>
      <c r="H26" s="145">
        <v>39</v>
      </c>
      <c r="I26" s="145"/>
      <c r="J26" s="136">
        <f t="shared" si="1"/>
        <v>78</v>
      </c>
      <c r="K26" s="145">
        <v>45</v>
      </c>
      <c r="L26" s="145"/>
      <c r="M26" s="136">
        <f t="shared" si="2"/>
        <v>90</v>
      </c>
    </row>
    <row r="27" spans="1:13" s="140" customFormat="1" ht="69.599999999999994" customHeight="1">
      <c r="A27" s="137"/>
      <c r="B27" s="138" t="s">
        <v>187</v>
      </c>
      <c r="C27" s="138">
        <v>2</v>
      </c>
      <c r="D27" s="138" t="s">
        <v>197</v>
      </c>
      <c r="E27" s="144">
        <v>42</v>
      </c>
      <c r="F27" s="144"/>
      <c r="G27" s="139">
        <f t="shared" si="0"/>
        <v>84</v>
      </c>
      <c r="H27" s="145">
        <v>39</v>
      </c>
      <c r="I27" s="145"/>
      <c r="J27" s="136">
        <f t="shared" si="1"/>
        <v>78</v>
      </c>
      <c r="K27" s="145">
        <v>45</v>
      </c>
      <c r="L27" s="145"/>
      <c r="M27" s="136">
        <f t="shared" si="2"/>
        <v>90</v>
      </c>
    </row>
    <row r="28" spans="1:13" s="140" customFormat="1" ht="69.599999999999994" customHeight="1">
      <c r="A28" s="137"/>
      <c r="B28" s="138" t="s">
        <v>188</v>
      </c>
      <c r="C28" s="138">
        <v>2</v>
      </c>
      <c r="D28" s="138" t="s">
        <v>197</v>
      </c>
      <c r="E28" s="144">
        <v>42</v>
      </c>
      <c r="F28" s="144"/>
      <c r="G28" s="139">
        <f t="shared" si="0"/>
        <v>84</v>
      </c>
      <c r="H28" s="145">
        <v>39</v>
      </c>
      <c r="I28" s="145"/>
      <c r="J28" s="136">
        <f t="shared" si="1"/>
        <v>78</v>
      </c>
      <c r="K28" s="145">
        <v>45</v>
      </c>
      <c r="L28" s="145"/>
      <c r="M28" s="136">
        <f t="shared" si="2"/>
        <v>90</v>
      </c>
    </row>
    <row r="29" spans="1:13" s="140" customFormat="1" ht="69.599999999999994" customHeight="1">
      <c r="A29" s="137"/>
      <c r="B29" s="138" t="s">
        <v>189</v>
      </c>
      <c r="C29" s="138">
        <v>10</v>
      </c>
      <c r="D29" s="138" t="s">
        <v>197</v>
      </c>
      <c r="E29" s="144">
        <v>42</v>
      </c>
      <c r="F29" s="144"/>
      <c r="G29" s="139">
        <f t="shared" si="0"/>
        <v>420</v>
      </c>
      <c r="H29" s="145">
        <v>39</v>
      </c>
      <c r="I29" s="145"/>
      <c r="J29" s="136">
        <f t="shared" si="1"/>
        <v>390</v>
      </c>
      <c r="K29" s="145">
        <v>45</v>
      </c>
      <c r="L29" s="145"/>
      <c r="M29" s="136">
        <f t="shared" si="2"/>
        <v>450</v>
      </c>
    </row>
    <row r="30" spans="1:13" s="140" customFormat="1" ht="69.599999999999994" customHeight="1">
      <c r="A30" s="137"/>
      <c r="B30" s="138" t="s">
        <v>190</v>
      </c>
      <c r="C30" s="138">
        <v>3</v>
      </c>
      <c r="D30" s="138" t="s">
        <v>197</v>
      </c>
      <c r="E30" s="144">
        <v>39</v>
      </c>
      <c r="F30" s="144"/>
      <c r="G30" s="139">
        <f t="shared" si="0"/>
        <v>117</v>
      </c>
      <c r="H30" s="145">
        <v>47</v>
      </c>
      <c r="I30" s="145"/>
      <c r="J30" s="136">
        <f t="shared" si="1"/>
        <v>141</v>
      </c>
      <c r="K30" s="145">
        <v>55</v>
      </c>
      <c r="L30" s="145"/>
      <c r="M30" s="136">
        <f t="shared" si="2"/>
        <v>165</v>
      </c>
    </row>
    <row r="31" spans="1:13" s="140" customFormat="1" ht="69.599999999999994" customHeight="1">
      <c r="A31" s="137"/>
      <c r="B31" s="138" t="s">
        <v>191</v>
      </c>
      <c r="C31" s="138">
        <v>9</v>
      </c>
      <c r="D31" s="138" t="s">
        <v>197</v>
      </c>
      <c r="E31" s="144">
        <v>39</v>
      </c>
      <c r="F31" s="144"/>
      <c r="G31" s="139">
        <f t="shared" si="0"/>
        <v>351</v>
      </c>
      <c r="H31" s="145">
        <v>47</v>
      </c>
      <c r="I31" s="145"/>
      <c r="J31" s="136">
        <f t="shared" si="1"/>
        <v>423</v>
      </c>
      <c r="K31" s="145">
        <v>55</v>
      </c>
      <c r="L31" s="145"/>
      <c r="M31" s="136">
        <f t="shared" si="2"/>
        <v>495</v>
      </c>
    </row>
    <row r="32" spans="1:13" s="140" customFormat="1" ht="69.599999999999994" customHeight="1">
      <c r="A32" s="137"/>
      <c r="B32" s="138" t="s">
        <v>192</v>
      </c>
      <c r="C32" s="138">
        <v>5</v>
      </c>
      <c r="D32" s="138" t="s">
        <v>197</v>
      </c>
      <c r="E32" s="144">
        <v>39</v>
      </c>
      <c r="F32" s="144"/>
      <c r="G32" s="139">
        <f t="shared" si="0"/>
        <v>195</v>
      </c>
      <c r="H32" s="145">
        <v>47</v>
      </c>
      <c r="I32" s="145"/>
      <c r="J32" s="136">
        <f t="shared" si="1"/>
        <v>235</v>
      </c>
      <c r="K32" s="145">
        <v>55</v>
      </c>
      <c r="L32" s="145"/>
      <c r="M32" s="136">
        <f t="shared" si="2"/>
        <v>275</v>
      </c>
    </row>
    <row r="33" spans="1:13" s="140" customFormat="1" ht="69.599999999999994" customHeight="1">
      <c r="A33" s="137"/>
      <c r="B33" s="138" t="s">
        <v>193</v>
      </c>
      <c r="C33" s="138">
        <v>4</v>
      </c>
      <c r="D33" s="138" t="s">
        <v>197</v>
      </c>
      <c r="E33" s="144">
        <v>25</v>
      </c>
      <c r="F33" s="144"/>
      <c r="G33" s="139">
        <f t="shared" si="0"/>
        <v>100</v>
      </c>
      <c r="H33" s="145">
        <v>49</v>
      </c>
      <c r="I33" s="145"/>
      <c r="J33" s="136">
        <f t="shared" si="1"/>
        <v>196</v>
      </c>
      <c r="K33" s="145">
        <v>55</v>
      </c>
      <c r="L33" s="145"/>
      <c r="M33" s="136">
        <f t="shared" si="2"/>
        <v>220</v>
      </c>
    </row>
    <row r="34" spans="1:13" s="140" customFormat="1" ht="69.599999999999994" customHeight="1">
      <c r="A34" s="137"/>
      <c r="B34" s="138" t="s">
        <v>194</v>
      </c>
      <c r="C34" s="138">
        <v>8</v>
      </c>
      <c r="D34" s="138" t="s">
        <v>197</v>
      </c>
      <c r="E34" s="144">
        <v>25</v>
      </c>
      <c r="F34" s="144"/>
      <c r="G34" s="139">
        <f t="shared" si="0"/>
        <v>200</v>
      </c>
      <c r="H34" s="145">
        <v>49</v>
      </c>
      <c r="I34" s="145"/>
      <c r="J34" s="136">
        <f t="shared" si="1"/>
        <v>392</v>
      </c>
      <c r="K34" s="145">
        <v>55</v>
      </c>
      <c r="L34" s="145"/>
      <c r="M34" s="136">
        <f t="shared" si="2"/>
        <v>440</v>
      </c>
    </row>
    <row r="35" spans="1:13" s="140" customFormat="1" ht="69.599999999999994" customHeight="1">
      <c r="A35" s="137"/>
      <c r="B35" s="138" t="s">
        <v>195</v>
      </c>
      <c r="C35" s="138">
        <v>2</v>
      </c>
      <c r="D35" s="138" t="s">
        <v>197</v>
      </c>
      <c r="E35" s="144">
        <v>25</v>
      </c>
      <c r="F35" s="144"/>
      <c r="G35" s="139">
        <f t="shared" si="0"/>
        <v>50</v>
      </c>
      <c r="H35" s="145">
        <v>49</v>
      </c>
      <c r="I35" s="145"/>
      <c r="J35" s="136">
        <f t="shared" si="1"/>
        <v>98</v>
      </c>
      <c r="K35" s="145">
        <v>55</v>
      </c>
      <c r="L35" s="145"/>
      <c r="M35" s="136">
        <f t="shared" si="2"/>
        <v>110</v>
      </c>
    </row>
    <row r="36" spans="1:13" s="140" customFormat="1" ht="69.599999999999994" customHeight="1">
      <c r="A36" s="137"/>
      <c r="B36" s="138" t="s">
        <v>196</v>
      </c>
      <c r="C36" s="138">
        <v>5</v>
      </c>
      <c r="D36" s="138" t="s">
        <v>197</v>
      </c>
      <c r="E36" s="144">
        <v>25</v>
      </c>
      <c r="F36" s="144"/>
      <c r="G36" s="139">
        <f t="shared" ref="G36" si="3">C36*E36</f>
        <v>125</v>
      </c>
      <c r="H36" s="145">
        <v>49</v>
      </c>
      <c r="I36" s="145"/>
      <c r="J36" s="136">
        <f t="shared" ref="J36:J66" si="4">C36*H36</f>
        <v>245</v>
      </c>
      <c r="K36" s="145">
        <v>55</v>
      </c>
      <c r="L36" s="145"/>
      <c r="M36" s="136">
        <f t="shared" ref="M36:M66" si="5">C36*K36</f>
        <v>275</v>
      </c>
    </row>
    <row r="37" spans="1:13" s="140" customFormat="1" ht="87.6" customHeight="1">
      <c r="A37" s="137"/>
      <c r="B37" s="138" t="s">
        <v>200</v>
      </c>
      <c r="C37" s="138">
        <v>28</v>
      </c>
      <c r="D37" s="138" t="s">
        <v>197</v>
      </c>
      <c r="E37" s="144">
        <v>37.5</v>
      </c>
      <c r="F37" s="144"/>
      <c r="G37" s="139">
        <f t="shared" ref="G37:G53" si="6">C37*E37</f>
        <v>1050</v>
      </c>
      <c r="H37" s="145">
        <v>42</v>
      </c>
      <c r="I37" s="145"/>
      <c r="J37" s="136">
        <f t="shared" si="4"/>
        <v>1176</v>
      </c>
      <c r="K37" s="145">
        <v>28</v>
      </c>
      <c r="L37" s="145"/>
      <c r="M37" s="136">
        <f t="shared" si="5"/>
        <v>784</v>
      </c>
    </row>
    <row r="38" spans="1:13" s="140" customFormat="1" ht="87.6" customHeight="1">
      <c r="A38" s="137"/>
      <c r="B38" s="138" t="s">
        <v>201</v>
      </c>
      <c r="C38" s="138">
        <v>36</v>
      </c>
      <c r="D38" s="138" t="s">
        <v>197</v>
      </c>
      <c r="E38" s="144">
        <v>37.5</v>
      </c>
      <c r="F38" s="144"/>
      <c r="G38" s="139">
        <f t="shared" si="6"/>
        <v>1350</v>
      </c>
      <c r="H38" s="145">
        <v>42</v>
      </c>
      <c r="I38" s="145"/>
      <c r="J38" s="136">
        <f t="shared" si="4"/>
        <v>1512</v>
      </c>
      <c r="K38" s="145">
        <v>28</v>
      </c>
      <c r="L38" s="145"/>
      <c r="M38" s="136">
        <f t="shared" si="5"/>
        <v>1008</v>
      </c>
    </row>
    <row r="39" spans="1:13" s="140" customFormat="1" ht="87.6" customHeight="1">
      <c r="A39" s="137"/>
      <c r="B39" s="138" t="s">
        <v>202</v>
      </c>
      <c r="C39" s="138">
        <v>28</v>
      </c>
      <c r="D39" s="138" t="s">
        <v>197</v>
      </c>
      <c r="E39" s="144">
        <v>37.5</v>
      </c>
      <c r="F39" s="144"/>
      <c r="G39" s="139">
        <f t="shared" si="6"/>
        <v>1050</v>
      </c>
      <c r="H39" s="145">
        <v>42</v>
      </c>
      <c r="I39" s="145"/>
      <c r="J39" s="136">
        <f t="shared" si="4"/>
        <v>1176</v>
      </c>
      <c r="K39" s="145">
        <v>28</v>
      </c>
      <c r="L39" s="145"/>
      <c r="M39" s="136">
        <f t="shared" si="5"/>
        <v>784</v>
      </c>
    </row>
    <row r="40" spans="1:13" s="140" customFormat="1" ht="105.6" customHeight="1">
      <c r="A40" s="137"/>
      <c r="B40" s="138" t="s">
        <v>203</v>
      </c>
      <c r="C40" s="138">
        <v>2</v>
      </c>
      <c r="D40" s="138" t="s">
        <v>197</v>
      </c>
      <c r="E40" s="144">
        <v>37.5</v>
      </c>
      <c r="F40" s="144"/>
      <c r="G40" s="139">
        <f t="shared" si="6"/>
        <v>75</v>
      </c>
      <c r="H40" s="145">
        <v>42</v>
      </c>
      <c r="I40" s="145"/>
      <c r="J40" s="136">
        <f t="shared" si="4"/>
        <v>84</v>
      </c>
      <c r="K40" s="145">
        <v>28</v>
      </c>
      <c r="L40" s="145"/>
      <c r="M40" s="136">
        <f t="shared" si="5"/>
        <v>56</v>
      </c>
    </row>
    <row r="41" spans="1:13" s="140" customFormat="1" ht="105.6" customHeight="1">
      <c r="A41" s="137"/>
      <c r="B41" s="138" t="s">
        <v>204</v>
      </c>
      <c r="C41" s="138">
        <v>74</v>
      </c>
      <c r="D41" s="138" t="s">
        <v>197</v>
      </c>
      <c r="E41" s="144">
        <v>40</v>
      </c>
      <c r="F41" s="144"/>
      <c r="G41" s="139">
        <f t="shared" si="6"/>
        <v>2960</v>
      </c>
      <c r="H41" s="145">
        <v>44</v>
      </c>
      <c r="I41" s="145"/>
      <c r="J41" s="136">
        <f t="shared" si="4"/>
        <v>3256</v>
      </c>
      <c r="K41" s="145">
        <v>49</v>
      </c>
      <c r="L41" s="145"/>
      <c r="M41" s="136">
        <f t="shared" si="5"/>
        <v>3626</v>
      </c>
    </row>
    <row r="42" spans="1:13" s="140" customFormat="1" ht="105.6" customHeight="1">
      <c r="A42" s="137"/>
      <c r="B42" s="138" t="s">
        <v>205</v>
      </c>
      <c r="C42" s="138">
        <v>2</v>
      </c>
      <c r="D42" s="138" t="s">
        <v>197</v>
      </c>
      <c r="E42" s="144">
        <v>40</v>
      </c>
      <c r="F42" s="144"/>
      <c r="G42" s="139">
        <f t="shared" si="6"/>
        <v>80</v>
      </c>
      <c r="H42" s="145">
        <v>44</v>
      </c>
      <c r="I42" s="145"/>
      <c r="J42" s="136">
        <f t="shared" si="4"/>
        <v>88</v>
      </c>
      <c r="K42" s="145">
        <v>49</v>
      </c>
      <c r="L42" s="145"/>
      <c r="M42" s="136">
        <f t="shared" si="5"/>
        <v>98</v>
      </c>
    </row>
    <row r="43" spans="1:13" s="140" customFormat="1" ht="101.4" customHeight="1">
      <c r="A43" s="137"/>
      <c r="B43" s="143" t="s">
        <v>206</v>
      </c>
      <c r="C43" s="138">
        <v>38</v>
      </c>
      <c r="D43" s="138"/>
      <c r="E43" s="144">
        <v>21.5</v>
      </c>
      <c r="F43" s="144"/>
      <c r="G43" s="139">
        <f t="shared" si="6"/>
        <v>817</v>
      </c>
      <c r="H43" s="145">
        <v>16.8</v>
      </c>
      <c r="I43" s="145"/>
      <c r="J43" s="136">
        <f t="shared" si="4"/>
        <v>638.4</v>
      </c>
      <c r="K43" s="145">
        <v>44.5</v>
      </c>
      <c r="L43" s="145"/>
      <c r="M43" s="136">
        <f t="shared" si="5"/>
        <v>1691</v>
      </c>
    </row>
    <row r="44" spans="1:13" s="140" customFormat="1" ht="101.4" customHeight="1">
      <c r="A44" s="137"/>
      <c r="B44" s="138" t="s">
        <v>207</v>
      </c>
      <c r="C44" s="138">
        <v>16</v>
      </c>
      <c r="D44" s="138"/>
      <c r="E44" s="144">
        <v>28</v>
      </c>
      <c r="F44" s="144"/>
      <c r="G44" s="139">
        <f t="shared" si="6"/>
        <v>448</v>
      </c>
      <c r="H44" s="145">
        <v>32</v>
      </c>
      <c r="I44" s="145"/>
      <c r="J44" s="136">
        <f t="shared" si="4"/>
        <v>512</v>
      </c>
      <c r="K44" s="145">
        <v>28.5</v>
      </c>
      <c r="L44" s="145"/>
      <c r="M44" s="136">
        <f t="shared" si="5"/>
        <v>456</v>
      </c>
    </row>
    <row r="45" spans="1:13" s="140" customFormat="1" ht="101.4" customHeight="1">
      <c r="A45" s="137"/>
      <c r="B45" s="138" t="s">
        <v>208</v>
      </c>
      <c r="C45" s="138">
        <v>13</v>
      </c>
      <c r="D45" s="138"/>
      <c r="E45" s="144">
        <v>28</v>
      </c>
      <c r="F45" s="144"/>
      <c r="G45" s="139">
        <f t="shared" si="6"/>
        <v>364</v>
      </c>
      <c r="H45" s="145">
        <v>32</v>
      </c>
      <c r="I45" s="145"/>
      <c r="J45" s="136">
        <f t="shared" si="4"/>
        <v>416</v>
      </c>
      <c r="K45" s="145">
        <v>28.5</v>
      </c>
      <c r="L45" s="145"/>
      <c r="M45" s="136">
        <f t="shared" si="5"/>
        <v>370.5</v>
      </c>
    </row>
    <row r="46" spans="1:13" s="140" customFormat="1" ht="101.4" customHeight="1">
      <c r="A46" s="137"/>
      <c r="B46" s="138" t="s">
        <v>209</v>
      </c>
      <c r="C46" s="138">
        <v>11</v>
      </c>
      <c r="D46" s="138"/>
      <c r="E46" s="144">
        <v>28</v>
      </c>
      <c r="F46" s="144"/>
      <c r="G46" s="139">
        <f t="shared" si="6"/>
        <v>308</v>
      </c>
      <c r="H46" s="145">
        <v>32</v>
      </c>
      <c r="I46" s="145"/>
      <c r="J46" s="136">
        <f t="shared" si="4"/>
        <v>352</v>
      </c>
      <c r="K46" s="145">
        <v>28.5</v>
      </c>
      <c r="L46" s="145"/>
      <c r="M46" s="136">
        <f t="shared" si="5"/>
        <v>313.5</v>
      </c>
    </row>
    <row r="47" spans="1:13" s="140" customFormat="1" ht="101.4" customHeight="1">
      <c r="A47" s="137"/>
      <c r="B47" s="138" t="s">
        <v>210</v>
      </c>
      <c r="C47" s="138">
        <v>4</v>
      </c>
      <c r="D47" s="138"/>
      <c r="E47" s="144">
        <v>28</v>
      </c>
      <c r="F47" s="144"/>
      <c r="G47" s="139">
        <f t="shared" si="6"/>
        <v>112</v>
      </c>
      <c r="H47" s="145">
        <v>32</v>
      </c>
      <c r="I47" s="145"/>
      <c r="J47" s="136">
        <f t="shared" si="4"/>
        <v>128</v>
      </c>
      <c r="K47" s="145">
        <v>28.5</v>
      </c>
      <c r="L47" s="145"/>
      <c r="M47" s="136">
        <f t="shared" si="5"/>
        <v>114</v>
      </c>
    </row>
    <row r="48" spans="1:13" s="140" customFormat="1" ht="95.4" customHeight="1">
      <c r="A48" s="137"/>
      <c r="B48" s="138" t="s">
        <v>211</v>
      </c>
      <c r="C48" s="138">
        <v>4</v>
      </c>
      <c r="D48" s="138"/>
      <c r="E48" s="144">
        <v>28</v>
      </c>
      <c r="F48" s="144"/>
      <c r="G48" s="139">
        <f t="shared" si="6"/>
        <v>112</v>
      </c>
      <c r="H48" s="145">
        <v>32</v>
      </c>
      <c r="I48" s="145"/>
      <c r="J48" s="136">
        <f t="shared" si="4"/>
        <v>128</v>
      </c>
      <c r="K48" s="145">
        <v>28.5</v>
      </c>
      <c r="L48" s="145"/>
      <c r="M48" s="136">
        <f t="shared" si="5"/>
        <v>114</v>
      </c>
    </row>
    <row r="49" spans="1:13" s="140" customFormat="1" ht="95.4" customHeight="1">
      <c r="A49" s="137"/>
      <c r="B49" s="138" t="s">
        <v>212</v>
      </c>
      <c r="C49" s="138">
        <v>2</v>
      </c>
      <c r="D49" s="138"/>
      <c r="E49" s="144">
        <v>28</v>
      </c>
      <c r="F49" s="144"/>
      <c r="G49" s="139">
        <f t="shared" si="6"/>
        <v>56</v>
      </c>
      <c r="H49" s="145">
        <v>32</v>
      </c>
      <c r="I49" s="145"/>
      <c r="J49" s="136">
        <f t="shared" si="4"/>
        <v>64</v>
      </c>
      <c r="K49" s="145">
        <v>28.5</v>
      </c>
      <c r="L49" s="145"/>
      <c r="M49" s="136">
        <f t="shared" si="5"/>
        <v>57</v>
      </c>
    </row>
    <row r="50" spans="1:13" s="140" customFormat="1" ht="95.4" customHeight="1">
      <c r="A50" s="137"/>
      <c r="B50" s="138" t="s">
        <v>213</v>
      </c>
      <c r="C50" s="138">
        <v>6</v>
      </c>
      <c r="D50" s="138"/>
      <c r="E50" s="144">
        <v>28</v>
      </c>
      <c r="F50" s="144"/>
      <c r="G50" s="139">
        <f t="shared" si="6"/>
        <v>168</v>
      </c>
      <c r="H50" s="145">
        <v>32</v>
      </c>
      <c r="I50" s="145"/>
      <c r="J50" s="136">
        <f t="shared" si="4"/>
        <v>192</v>
      </c>
      <c r="K50" s="145">
        <v>28.5</v>
      </c>
      <c r="L50" s="145"/>
      <c r="M50" s="136">
        <f t="shared" si="5"/>
        <v>171</v>
      </c>
    </row>
    <row r="51" spans="1:13" s="140" customFormat="1" ht="95.4" customHeight="1">
      <c r="A51" s="137"/>
      <c r="B51" s="138" t="s">
        <v>214</v>
      </c>
      <c r="C51" s="138">
        <v>10</v>
      </c>
      <c r="D51" s="138"/>
      <c r="E51" s="144">
        <v>28</v>
      </c>
      <c r="F51" s="144"/>
      <c r="G51" s="139">
        <f t="shared" si="6"/>
        <v>280</v>
      </c>
      <c r="H51" s="145">
        <v>32</v>
      </c>
      <c r="I51" s="145"/>
      <c r="J51" s="136">
        <f t="shared" si="4"/>
        <v>320</v>
      </c>
      <c r="K51" s="145">
        <v>28.5</v>
      </c>
      <c r="L51" s="145"/>
      <c r="M51" s="136">
        <f t="shared" si="5"/>
        <v>285</v>
      </c>
    </row>
    <row r="52" spans="1:13" s="140" customFormat="1" ht="95.4" customHeight="1">
      <c r="A52" s="137"/>
      <c r="B52" s="138" t="s">
        <v>215</v>
      </c>
      <c r="C52" s="138">
        <v>9</v>
      </c>
      <c r="D52" s="138"/>
      <c r="E52" s="144">
        <v>28</v>
      </c>
      <c r="F52" s="144"/>
      <c r="G52" s="139">
        <f t="shared" si="6"/>
        <v>252</v>
      </c>
      <c r="H52" s="145">
        <v>32</v>
      </c>
      <c r="I52" s="145"/>
      <c r="J52" s="136">
        <f t="shared" si="4"/>
        <v>288</v>
      </c>
      <c r="K52" s="145">
        <v>28.5</v>
      </c>
      <c r="L52" s="145"/>
      <c r="M52" s="136">
        <f t="shared" si="5"/>
        <v>256.5</v>
      </c>
    </row>
    <row r="53" spans="1:13" s="140" customFormat="1" ht="95.4" customHeight="1">
      <c r="A53" s="137"/>
      <c r="B53" s="138" t="s">
        <v>216</v>
      </c>
      <c r="C53" s="138">
        <v>4</v>
      </c>
      <c r="D53" s="138"/>
      <c r="E53" s="144">
        <v>28</v>
      </c>
      <c r="F53" s="144"/>
      <c r="G53" s="139">
        <f t="shared" si="6"/>
        <v>112</v>
      </c>
      <c r="H53" s="145">
        <v>32</v>
      </c>
      <c r="I53" s="145"/>
      <c r="J53" s="136">
        <f t="shared" si="4"/>
        <v>128</v>
      </c>
      <c r="K53" s="145">
        <v>28.5</v>
      </c>
      <c r="L53" s="145"/>
      <c r="M53" s="136">
        <f t="shared" si="5"/>
        <v>114</v>
      </c>
    </row>
    <row r="54" spans="1:13" s="140" customFormat="1" ht="95.4" customHeight="1">
      <c r="A54" s="137"/>
      <c r="B54" s="138" t="s">
        <v>217</v>
      </c>
      <c r="C54" s="138">
        <v>12</v>
      </c>
      <c r="D54" s="138"/>
      <c r="E54" s="144">
        <v>28</v>
      </c>
      <c r="F54" s="144"/>
      <c r="G54" s="139">
        <f>C54*E54</f>
        <v>336</v>
      </c>
      <c r="H54" s="145">
        <v>32</v>
      </c>
      <c r="I54" s="145"/>
      <c r="J54" s="136">
        <f t="shared" si="4"/>
        <v>384</v>
      </c>
      <c r="K54" s="145">
        <v>28.5</v>
      </c>
      <c r="L54" s="145"/>
      <c r="M54" s="136">
        <f t="shared" si="5"/>
        <v>342</v>
      </c>
    </row>
    <row r="55" spans="1:13" s="140" customFormat="1" ht="95.4" customHeight="1">
      <c r="A55" s="137"/>
      <c r="B55" s="268" t="s">
        <v>226</v>
      </c>
      <c r="C55" s="138">
        <v>15</v>
      </c>
      <c r="D55" s="138"/>
      <c r="E55" s="144">
        <v>19.5</v>
      </c>
      <c r="F55" s="144"/>
      <c r="G55" s="139">
        <f>C55*E55</f>
        <v>292.5</v>
      </c>
      <c r="H55" s="145">
        <v>19.760000000000002</v>
      </c>
      <c r="I55" s="145"/>
      <c r="J55" s="136">
        <f t="shared" si="4"/>
        <v>296.40000000000003</v>
      </c>
      <c r="K55" s="145">
        <v>22.5</v>
      </c>
      <c r="L55" s="145"/>
      <c r="M55" s="136">
        <f t="shared" si="5"/>
        <v>337.5</v>
      </c>
    </row>
    <row r="56" spans="1:13" s="140" customFormat="1" ht="95.4" customHeight="1">
      <c r="A56" s="137"/>
      <c r="B56" s="138" t="s">
        <v>227</v>
      </c>
      <c r="C56" s="138">
        <v>77</v>
      </c>
      <c r="D56" s="138"/>
      <c r="E56" s="144">
        <v>19.5</v>
      </c>
      <c r="F56" s="144"/>
      <c r="G56" s="139">
        <f>C56*E56</f>
        <v>1501.5</v>
      </c>
      <c r="H56" s="145">
        <v>19.760000000000002</v>
      </c>
      <c r="I56" s="145"/>
      <c r="J56" s="136">
        <f t="shared" si="4"/>
        <v>1521.5200000000002</v>
      </c>
      <c r="K56" s="145">
        <v>22.5</v>
      </c>
      <c r="L56" s="145"/>
      <c r="M56" s="136">
        <f t="shared" si="5"/>
        <v>1732.5</v>
      </c>
    </row>
    <row r="57" spans="1:13" s="140" customFormat="1" ht="95.4" customHeight="1">
      <c r="A57" s="137"/>
      <c r="B57" s="138" t="s">
        <v>228</v>
      </c>
      <c r="C57" s="138">
        <v>11</v>
      </c>
      <c r="D57" s="138"/>
      <c r="E57" s="144">
        <v>19.5</v>
      </c>
      <c r="F57" s="144"/>
      <c r="G57" s="139">
        <f>C57*E57</f>
        <v>214.5</v>
      </c>
      <c r="H57" s="145">
        <v>19.760000000000002</v>
      </c>
      <c r="I57" s="145"/>
      <c r="J57" s="136">
        <f t="shared" si="4"/>
        <v>217.36</v>
      </c>
      <c r="K57" s="145">
        <v>22.5</v>
      </c>
      <c r="L57" s="145"/>
      <c r="M57" s="136">
        <f t="shared" si="5"/>
        <v>247.5</v>
      </c>
    </row>
    <row r="58" spans="1:13" s="140" customFormat="1" ht="95.4" customHeight="1">
      <c r="A58" s="137"/>
      <c r="B58" s="138" t="s">
        <v>229</v>
      </c>
      <c r="C58" s="138">
        <v>2</v>
      </c>
      <c r="D58" s="138"/>
      <c r="E58" s="144">
        <v>19.5</v>
      </c>
      <c r="F58" s="144"/>
      <c r="G58" s="139">
        <f>C58*E58</f>
        <v>39</v>
      </c>
      <c r="H58" s="145">
        <v>19.760000000000002</v>
      </c>
      <c r="I58" s="145"/>
      <c r="J58" s="136">
        <f t="shared" si="4"/>
        <v>39.520000000000003</v>
      </c>
      <c r="K58" s="145">
        <v>22.5</v>
      </c>
      <c r="L58" s="145"/>
      <c r="M58" s="136">
        <f t="shared" si="5"/>
        <v>45</v>
      </c>
    </row>
    <row r="59" spans="1:13" s="140" customFormat="1" ht="95.4" customHeight="1">
      <c r="A59" s="137"/>
      <c r="B59" s="138" t="s">
        <v>218</v>
      </c>
      <c r="C59" s="138">
        <v>4</v>
      </c>
      <c r="D59" s="138"/>
      <c r="E59" s="144">
        <v>19.5</v>
      </c>
      <c r="F59" s="144"/>
      <c r="G59" s="139">
        <f>C59*E59</f>
        <v>78</v>
      </c>
      <c r="H59" s="145">
        <v>19.760000000000002</v>
      </c>
      <c r="I59" s="145"/>
      <c r="J59" s="136">
        <f t="shared" si="4"/>
        <v>79.040000000000006</v>
      </c>
      <c r="K59" s="145">
        <v>22.5</v>
      </c>
      <c r="L59" s="145"/>
      <c r="M59" s="136">
        <f t="shared" si="5"/>
        <v>90</v>
      </c>
    </row>
    <row r="60" spans="1:13" s="140" customFormat="1" ht="95.4" customHeight="1">
      <c r="A60" s="137"/>
      <c r="B60" s="138" t="s">
        <v>219</v>
      </c>
      <c r="C60" s="138">
        <v>2</v>
      </c>
      <c r="D60" s="138"/>
      <c r="E60" s="144">
        <v>19.5</v>
      </c>
      <c r="F60" s="144"/>
      <c r="G60" s="139">
        <f>C60*E60</f>
        <v>39</v>
      </c>
      <c r="H60" s="145">
        <v>19.760000000000002</v>
      </c>
      <c r="I60" s="145"/>
      <c r="J60" s="136">
        <f t="shared" si="4"/>
        <v>39.520000000000003</v>
      </c>
      <c r="K60" s="145">
        <v>22.5</v>
      </c>
      <c r="L60" s="145"/>
      <c r="M60" s="136">
        <f t="shared" si="5"/>
        <v>45</v>
      </c>
    </row>
    <row r="61" spans="1:13" s="140" customFormat="1" ht="95.4" customHeight="1">
      <c r="A61" s="137"/>
      <c r="B61" s="138" t="s">
        <v>220</v>
      </c>
      <c r="C61" s="138">
        <v>18</v>
      </c>
      <c r="D61" s="138"/>
      <c r="E61" s="144">
        <v>19.5</v>
      </c>
      <c r="F61" s="144"/>
      <c r="G61" s="139">
        <f>C61*E61</f>
        <v>351</v>
      </c>
      <c r="H61" s="145">
        <v>19.760000000000002</v>
      </c>
      <c r="I61" s="145"/>
      <c r="J61" s="136">
        <f t="shared" si="4"/>
        <v>355.68</v>
      </c>
      <c r="K61" s="145">
        <v>22.5</v>
      </c>
      <c r="L61" s="145"/>
      <c r="M61" s="136">
        <f t="shared" si="5"/>
        <v>405</v>
      </c>
    </row>
    <row r="62" spans="1:13" s="140" customFormat="1" ht="95.4" customHeight="1">
      <c r="A62" s="137"/>
      <c r="B62" s="138" t="s">
        <v>221</v>
      </c>
      <c r="C62" s="138">
        <v>30</v>
      </c>
      <c r="D62" s="138"/>
      <c r="E62" s="144">
        <v>19.5</v>
      </c>
      <c r="F62" s="144"/>
      <c r="G62" s="139">
        <f>C62*E62</f>
        <v>585</v>
      </c>
      <c r="H62" s="145">
        <v>19.760000000000002</v>
      </c>
      <c r="I62" s="145"/>
      <c r="J62" s="136">
        <f t="shared" si="4"/>
        <v>592.80000000000007</v>
      </c>
      <c r="K62" s="145">
        <v>22.5</v>
      </c>
      <c r="L62" s="145"/>
      <c r="M62" s="136">
        <f t="shared" si="5"/>
        <v>675</v>
      </c>
    </row>
    <row r="63" spans="1:13" s="140" customFormat="1" ht="95.4" customHeight="1">
      <c r="A63" s="137"/>
      <c r="B63" s="138" t="s">
        <v>222</v>
      </c>
      <c r="C63" s="138">
        <v>4</v>
      </c>
      <c r="D63" s="138"/>
      <c r="E63" s="144">
        <v>19.5</v>
      </c>
      <c r="F63" s="144"/>
      <c r="G63" s="139">
        <f>C63*E63</f>
        <v>78</v>
      </c>
      <c r="H63" s="145">
        <v>19.760000000000002</v>
      </c>
      <c r="I63" s="145"/>
      <c r="J63" s="136">
        <f t="shared" si="4"/>
        <v>79.040000000000006</v>
      </c>
      <c r="K63" s="145">
        <v>22.5</v>
      </c>
      <c r="L63" s="145"/>
      <c r="M63" s="136">
        <f t="shared" si="5"/>
        <v>90</v>
      </c>
    </row>
    <row r="64" spans="1:13" s="140" customFormat="1" ht="95.4" customHeight="1">
      <c r="A64" s="137"/>
      <c r="B64" s="138" t="s">
        <v>223</v>
      </c>
      <c r="C64" s="138">
        <v>10</v>
      </c>
      <c r="D64" s="138"/>
      <c r="E64" s="144">
        <v>19.5</v>
      </c>
      <c r="F64" s="144"/>
      <c r="G64" s="139">
        <f>C64*E64</f>
        <v>195</v>
      </c>
      <c r="H64" s="145">
        <v>19.760000000000002</v>
      </c>
      <c r="I64" s="145"/>
      <c r="J64" s="136">
        <f t="shared" si="4"/>
        <v>197.60000000000002</v>
      </c>
      <c r="K64" s="145">
        <v>22.5</v>
      </c>
      <c r="L64" s="145"/>
      <c r="M64" s="136">
        <f t="shared" si="5"/>
        <v>225</v>
      </c>
    </row>
    <row r="65" spans="1:13" s="140" customFormat="1" ht="95.4" customHeight="1">
      <c r="A65" s="137"/>
      <c r="B65" s="138" t="s">
        <v>224</v>
      </c>
      <c r="C65" s="138">
        <v>4</v>
      </c>
      <c r="D65" s="138"/>
      <c r="E65" s="144">
        <v>19.5</v>
      </c>
      <c r="F65" s="144"/>
      <c r="G65" s="139">
        <f>C65*E65</f>
        <v>78</v>
      </c>
      <c r="H65" s="145">
        <v>19.760000000000002</v>
      </c>
      <c r="I65" s="145"/>
      <c r="J65" s="136">
        <f t="shared" si="4"/>
        <v>79.040000000000006</v>
      </c>
      <c r="K65" s="145">
        <v>22.5</v>
      </c>
      <c r="L65" s="145"/>
      <c r="M65" s="136">
        <f t="shared" si="5"/>
        <v>90</v>
      </c>
    </row>
    <row r="66" spans="1:13" s="140" customFormat="1" ht="95.4" customHeight="1">
      <c r="A66" s="137"/>
      <c r="B66" s="138" t="s">
        <v>225</v>
      </c>
      <c r="C66" s="138">
        <v>46</v>
      </c>
      <c r="D66" s="138"/>
      <c r="E66" s="144">
        <v>19.5</v>
      </c>
      <c r="F66" s="144"/>
      <c r="G66" s="139">
        <f>C66*E66</f>
        <v>897</v>
      </c>
      <c r="H66" s="145">
        <v>19.760000000000002</v>
      </c>
      <c r="I66" s="145"/>
      <c r="J66" s="136">
        <f t="shared" si="4"/>
        <v>908.96</v>
      </c>
      <c r="K66" s="145">
        <v>22.5</v>
      </c>
      <c r="L66" s="145"/>
      <c r="M66" s="136">
        <f t="shared" si="5"/>
        <v>1035</v>
      </c>
    </row>
    <row r="67" spans="1:13" ht="25.5" customHeight="1">
      <c r="A67" s="1"/>
      <c r="B67" s="107"/>
      <c r="C67" s="82"/>
      <c r="D67" s="85"/>
      <c r="E67" s="146" t="s">
        <v>12</v>
      </c>
      <c r="F67" s="146"/>
      <c r="G67" s="135">
        <f>SUM(G15:G66)</f>
        <v>18389</v>
      </c>
      <c r="H67" s="146" t="s">
        <v>12</v>
      </c>
      <c r="I67" s="146"/>
      <c r="J67" s="141">
        <f>SUM(J15:J66)</f>
        <v>20324.88</v>
      </c>
      <c r="K67" s="146" t="s">
        <v>12</v>
      </c>
      <c r="L67" s="146"/>
      <c r="M67" s="131">
        <f>SUM(M15:M66)</f>
        <v>20943</v>
      </c>
    </row>
    <row r="68" spans="1:13" ht="25.5" customHeight="1">
      <c r="A68" s="1"/>
      <c r="B68" s="103"/>
      <c r="C68" s="82"/>
      <c r="D68" s="85"/>
      <c r="E68" s="163" t="s">
        <v>13</v>
      </c>
      <c r="F68" s="163"/>
      <c r="G68" s="135">
        <f>G67*0.18</f>
        <v>3310.02</v>
      </c>
      <c r="H68" s="163" t="s">
        <v>13</v>
      </c>
      <c r="I68" s="163"/>
      <c r="J68" s="142">
        <f>J67*0.18</f>
        <v>3658.4784</v>
      </c>
      <c r="K68" s="163" t="s">
        <v>13</v>
      </c>
      <c r="L68" s="163"/>
      <c r="M68" s="132">
        <v>772.04</v>
      </c>
    </row>
    <row r="69" spans="1:13" ht="25.5" customHeight="1">
      <c r="A69" s="1"/>
      <c r="B69" s="103"/>
      <c r="C69" s="82"/>
      <c r="D69" s="85"/>
      <c r="E69" s="163" t="s">
        <v>14</v>
      </c>
      <c r="F69" s="163"/>
      <c r="G69" s="135"/>
      <c r="H69" s="163" t="s">
        <v>14</v>
      </c>
      <c r="I69" s="163"/>
      <c r="J69" s="142"/>
      <c r="K69" s="163" t="s">
        <v>14</v>
      </c>
      <c r="L69" s="163"/>
      <c r="M69" s="133"/>
    </row>
    <row r="70" spans="1:13" ht="25.5" customHeight="1">
      <c r="A70" s="1"/>
      <c r="B70" s="103"/>
      <c r="C70" s="83"/>
      <c r="D70" s="85"/>
      <c r="E70" s="163" t="s">
        <v>15</v>
      </c>
      <c r="F70" s="163"/>
      <c r="G70" s="135">
        <f>+G67+G68</f>
        <v>21699.02</v>
      </c>
      <c r="H70" s="163" t="s">
        <v>15</v>
      </c>
      <c r="I70" s="163"/>
      <c r="J70" s="142">
        <f>SUM(J67:J69)</f>
        <v>23983.358400000001</v>
      </c>
      <c r="K70" s="163" t="s">
        <v>15</v>
      </c>
      <c r="L70" s="163"/>
      <c r="M70" s="128">
        <f>SUM(M67:M68)</f>
        <v>21715.040000000001</v>
      </c>
    </row>
    <row r="71" spans="1:13" ht="14.25" customHeight="1">
      <c r="A71" s="1"/>
      <c r="B71" s="108"/>
      <c r="C71" s="7"/>
      <c r="D71" s="7"/>
      <c r="E71" s="7"/>
      <c r="F71" s="7"/>
      <c r="G71" s="8"/>
      <c r="H71" s="7"/>
      <c r="I71" s="7"/>
      <c r="J71" s="8"/>
      <c r="K71" s="8"/>
      <c r="L71" s="8"/>
      <c r="M71" s="127"/>
    </row>
    <row r="72" spans="1:13" ht="14.25" customHeight="1">
      <c r="A72" s="1"/>
      <c r="B72" s="109"/>
      <c r="C72" s="3"/>
      <c r="D72" s="3"/>
      <c r="E72" s="9"/>
      <c r="F72" s="9"/>
      <c r="G72" s="9"/>
      <c r="H72" s="9"/>
      <c r="I72" s="9"/>
      <c r="J72" s="9"/>
      <c r="K72" s="9"/>
      <c r="L72" s="9"/>
      <c r="M72" s="9"/>
    </row>
    <row r="73" spans="1:13" ht="33" customHeight="1">
      <c r="A73" s="1"/>
      <c r="B73" s="164" t="s">
        <v>16</v>
      </c>
      <c r="C73" s="165"/>
      <c r="D73" s="71" t="s">
        <v>154</v>
      </c>
      <c r="E73" s="4"/>
      <c r="F73" s="4"/>
      <c r="G73" s="4"/>
      <c r="H73" s="4"/>
      <c r="I73" s="4"/>
      <c r="J73" s="4"/>
      <c r="K73" s="4"/>
      <c r="L73" s="4"/>
      <c r="M73" s="4"/>
    </row>
    <row r="74" spans="1:13" ht="30.6" customHeight="1">
      <c r="A74" s="1"/>
      <c r="B74" s="147" t="s">
        <v>17</v>
      </c>
      <c r="C74" s="148"/>
      <c r="D74" s="72">
        <v>0.4</v>
      </c>
      <c r="E74" s="73" t="s">
        <v>147</v>
      </c>
      <c r="F74" s="78" cm="1">
        <f t="array" ref="F74">_xlfn.IFS(E74=PUNTAJES!$E$9,PUNTAJES!$F$9,E74=PUNTAJES!$E$10,PUNTAJES!$F$10,E74=PUNTAJES!$E$11,PUNTAJES!$F$11,E74=PUNTAJES!$E$12,PUNTAJES!$F$12,E74=PUNTAJES!$E$13,PUNTAJES!$F$13)</f>
        <v>4</v>
      </c>
      <c r="G74" s="129">
        <f>D74*F74</f>
        <v>1.6</v>
      </c>
      <c r="H74" s="73" t="s">
        <v>144</v>
      </c>
      <c r="I74" s="78" cm="1">
        <f t="array" ref="I74">_xlfn.IFS(H74=PUNTAJES!$E$9,PUNTAJES!$F$9,H74=PUNTAJES!$E$10,PUNTAJES!$F$10,H74=PUNTAJES!$E$11,PUNTAJES!$F$11,H74=PUNTAJES!$E$12,PUNTAJES!$F$12,H74=PUNTAJES!$E$13,PUNTAJES!$F$13)</f>
        <v>3</v>
      </c>
      <c r="J74" s="129">
        <f>D74*I74</f>
        <v>1.2000000000000002</v>
      </c>
      <c r="K74" s="73" t="s">
        <v>147</v>
      </c>
      <c r="L74" s="78">
        <v>3</v>
      </c>
      <c r="M74" s="129">
        <v>1</v>
      </c>
    </row>
    <row r="75" spans="1:13" ht="30.6" customHeight="1">
      <c r="A75" s="1"/>
      <c r="B75" s="147" t="s">
        <v>155</v>
      </c>
      <c r="C75" s="148"/>
      <c r="D75" s="72">
        <v>0.2</v>
      </c>
      <c r="E75" s="74" t="s">
        <v>126</v>
      </c>
      <c r="F75" s="80" cm="1">
        <f t="array" ref="F75">_xlfn.IFS(E75=PUNTAJES!$B$4,PUNTAJES!$C$4,E75=PUNTAJES!$B$5,PUNTAJES!$C$5,E75=PUNTAJES!$B$6,PUNTAJES!$C$6,E75=PUNTAJES!$B$7,PUNTAJES!$C$7,E75=PUNTAJES!$B$8,PUNTAJES!$C$8,E75=PUNTAJES!$B$9,PUNTAJES!$C$9)</f>
        <v>5</v>
      </c>
      <c r="G75" s="129">
        <f t="shared" ref="G75:G79" si="7">D75*F75</f>
        <v>1</v>
      </c>
      <c r="H75" s="74" t="s">
        <v>126</v>
      </c>
      <c r="I75" s="80" cm="1">
        <f t="array" ref="I75">_xlfn.IFS(H75=PUNTAJES!$B$4,PUNTAJES!$C$4,H75=PUNTAJES!$B$5,PUNTAJES!$C$5,H75=PUNTAJES!$B$6,PUNTAJES!$C$6,H75=PUNTAJES!$B$7,PUNTAJES!$C$7,H75=PUNTAJES!$B$8,PUNTAJES!$C$8,H75=PUNTAJES!$B$9,PUNTAJES!$C$9)</f>
        <v>5</v>
      </c>
      <c r="J75" s="129">
        <f t="shared" ref="J75:J79" si="8">D75*I75</f>
        <v>1</v>
      </c>
      <c r="K75" s="74" t="s">
        <v>126</v>
      </c>
      <c r="L75" s="80">
        <v>5</v>
      </c>
      <c r="M75" s="129">
        <v>1</v>
      </c>
    </row>
    <row r="76" spans="1:13" ht="30.6" customHeight="1">
      <c r="A76" s="2"/>
      <c r="B76" s="147" t="s">
        <v>143</v>
      </c>
      <c r="C76" s="148"/>
      <c r="D76" s="75">
        <v>0.1</v>
      </c>
      <c r="E76" s="76" t="s">
        <v>149</v>
      </c>
      <c r="F76" s="81" cm="1">
        <f t="array" ref="F76">_xlfn.IFS(E76=PUNTAJES!$B$12,PUNTAJES!$C$12,E76=PUNTAJES!$B$13,PUNTAJES!$C$13,E76=PUNTAJES!$B$14,PUNTAJES!$C$14,E76=PUNTAJES!$B$15,PUNTAJES!$C$15,E76=PUNTAJES!$B$16,PUNTAJES!$C$16)</f>
        <v>4</v>
      </c>
      <c r="G76" s="129">
        <f t="shared" si="7"/>
        <v>0.4</v>
      </c>
      <c r="H76" s="76" t="s">
        <v>151</v>
      </c>
      <c r="I76" s="81" cm="1">
        <f t="array" ref="I76">_xlfn.IFS(H76=PUNTAJES!$B$12,PUNTAJES!$C$12,H76=PUNTAJES!$B$13,PUNTAJES!$C$13,H76=PUNTAJES!$B$14,PUNTAJES!$C$14,H76=PUNTAJES!$B$15,PUNTAJES!$C$15,H76=PUNTAJES!$B$16,PUNTAJES!$C$16)</f>
        <v>3</v>
      </c>
      <c r="J76" s="129">
        <f t="shared" si="8"/>
        <v>0.30000000000000004</v>
      </c>
      <c r="K76" s="76" t="s">
        <v>149</v>
      </c>
      <c r="L76" s="81">
        <v>4</v>
      </c>
      <c r="M76" s="129">
        <v>0</v>
      </c>
    </row>
    <row r="77" spans="1:13" ht="30.6" customHeight="1">
      <c r="A77" s="1"/>
      <c r="B77" s="147" t="s">
        <v>163</v>
      </c>
      <c r="C77" s="148"/>
      <c r="D77" s="72">
        <v>0.15</v>
      </c>
      <c r="E77" s="74" t="s">
        <v>167</v>
      </c>
      <c r="F77" s="80" cm="1">
        <f t="array" ref="F77">_xlfn.IFS(E77=PUNTAJES!$B$19,PUNTAJES!$C$19,E77=PUNTAJES!$B$20,PUNTAJES!$C$20,E77=PUNTAJES!$B$21,PUNTAJES!$C$21)</f>
        <v>0</v>
      </c>
      <c r="G77" s="129">
        <f t="shared" si="7"/>
        <v>0</v>
      </c>
      <c r="H77" s="74" t="s">
        <v>167</v>
      </c>
      <c r="I77" s="80" cm="1">
        <f t="array" ref="I77">_xlfn.IFS(H77=PUNTAJES!$B$19,PUNTAJES!$C$19,H77=PUNTAJES!$B$20,PUNTAJES!$C$20,H77=PUNTAJES!$B$21,PUNTAJES!$C$21)</f>
        <v>0</v>
      </c>
      <c r="J77" s="129">
        <f t="shared" si="8"/>
        <v>0</v>
      </c>
      <c r="K77" s="74" t="s">
        <v>167</v>
      </c>
      <c r="L77" s="80">
        <v>0</v>
      </c>
      <c r="M77" s="129">
        <v>0</v>
      </c>
    </row>
    <row r="78" spans="1:13" ht="30.6" customHeight="1">
      <c r="A78" s="1"/>
      <c r="B78" s="147" t="s">
        <v>157</v>
      </c>
      <c r="C78" s="148"/>
      <c r="D78" s="72">
        <v>0.05</v>
      </c>
      <c r="E78" s="74" t="s">
        <v>140</v>
      </c>
      <c r="F78" s="80" cm="1">
        <f t="array" ref="F78">_xlfn.IFS(E78=PUNTAJES!$H$9,PUNTAJES!$I$9,E78=PUNTAJES!$H$10,PUNTAJES!$I$10,E78=PUNTAJES!$H$11,PUNTAJES!$I$11,E78=PUNTAJES!$H$12,PUNTAJES!$I$12)</f>
        <v>4</v>
      </c>
      <c r="G78" s="129">
        <f t="shared" si="7"/>
        <v>0.2</v>
      </c>
      <c r="H78" s="74" t="s">
        <v>145</v>
      </c>
      <c r="I78" s="80" cm="1">
        <f t="array" ref="I78">_xlfn.IFS(H78=PUNTAJES!$H$9,PUNTAJES!$I$9,H78=PUNTAJES!$H$10,PUNTAJES!$I$10,H78=PUNTAJES!$H$11,PUNTAJES!$I$11,H78=PUNTAJES!$H$12,PUNTAJES!$I$12)</f>
        <v>2</v>
      </c>
      <c r="J78" s="129">
        <f t="shared" si="8"/>
        <v>0.1</v>
      </c>
      <c r="K78" s="74" t="s">
        <v>140</v>
      </c>
      <c r="L78" s="80">
        <v>2</v>
      </c>
      <c r="M78" s="129">
        <v>0</v>
      </c>
    </row>
    <row r="79" spans="1:13" ht="30.6" customHeight="1" thickBot="1">
      <c r="A79" s="1"/>
      <c r="B79" s="147" t="s">
        <v>124</v>
      </c>
      <c r="C79" s="148"/>
      <c r="D79" s="72">
        <v>0.1</v>
      </c>
      <c r="E79" s="74" t="s">
        <v>127</v>
      </c>
      <c r="F79" s="80" cm="1">
        <f t="array" ref="F79">_xlfn.IFS(E79=PUNTAJES!$E$4,PUNTAJES!$F$4,E79=PUNTAJES!$E$5,PUNTAJES!$F$5,E79=PUNTAJES!$E$6,PUNTAJES!$F$6)</f>
        <v>3</v>
      </c>
      <c r="G79" s="130">
        <f t="shared" si="7"/>
        <v>0.30000000000000004</v>
      </c>
      <c r="H79" s="74" t="s">
        <v>127</v>
      </c>
      <c r="I79" s="80" cm="1">
        <f t="array" ref="I79">_xlfn.IFS(H79=PUNTAJES!$E$4,PUNTAJES!$F$4,H79=PUNTAJES!$E$5,PUNTAJES!$F$5,H79=PUNTAJES!$E$6,PUNTAJES!$F$6)</f>
        <v>3</v>
      </c>
      <c r="J79" s="130">
        <f t="shared" si="8"/>
        <v>0.30000000000000004</v>
      </c>
      <c r="K79" s="74" t="s">
        <v>127</v>
      </c>
      <c r="L79" s="80">
        <v>3</v>
      </c>
      <c r="M79" s="130">
        <v>0</v>
      </c>
    </row>
    <row r="80" spans="1:13" ht="30.6" customHeight="1" thickBot="1">
      <c r="A80" s="1"/>
      <c r="B80" s="147" t="s">
        <v>15</v>
      </c>
      <c r="C80" s="148"/>
      <c r="D80" s="77">
        <f>SUM(D74:D79)</f>
        <v>1.0000000000000002</v>
      </c>
      <c r="E80" s="84" t="s">
        <v>159</v>
      </c>
      <c r="F80" s="119">
        <f>SUM(F74:F79)</f>
        <v>20</v>
      </c>
      <c r="G80" s="269">
        <f>SUM(G74:G79)</f>
        <v>3.5</v>
      </c>
      <c r="H80" s="84" t="s">
        <v>159</v>
      </c>
      <c r="I80" s="119">
        <f>SUM(I74:I79)</f>
        <v>16</v>
      </c>
      <c r="J80" s="134">
        <f>SUM(J74:J79)</f>
        <v>2.9000000000000004</v>
      </c>
      <c r="K80" s="84" t="s">
        <v>159</v>
      </c>
      <c r="L80" s="119">
        <f>SUM(L74:L79)</f>
        <v>17</v>
      </c>
      <c r="M80" s="134">
        <v>3</v>
      </c>
    </row>
    <row r="81" spans="1:13" ht="31.8" customHeight="1">
      <c r="A81" s="1"/>
      <c r="B81" s="111"/>
      <c r="C81" s="160" t="s">
        <v>18</v>
      </c>
      <c r="D81" s="161"/>
      <c r="E81" s="156"/>
      <c r="F81" s="157"/>
      <c r="G81" s="162"/>
      <c r="H81" s="156"/>
      <c r="I81" s="157"/>
      <c r="J81" s="162"/>
      <c r="K81" s="156"/>
      <c r="L81" s="157"/>
      <c r="M81" s="162"/>
    </row>
    <row r="82" spans="1:13" ht="31.8" customHeight="1">
      <c r="A82" s="1"/>
      <c r="B82" s="111"/>
      <c r="C82" s="154" t="s">
        <v>161</v>
      </c>
      <c r="D82" s="159"/>
      <c r="E82" s="156"/>
      <c r="F82" s="157"/>
      <c r="G82" s="158"/>
      <c r="H82" s="156"/>
      <c r="I82" s="157"/>
      <c r="J82" s="158"/>
      <c r="K82" s="156"/>
      <c r="L82" s="157"/>
      <c r="M82" s="158"/>
    </row>
    <row r="83" spans="1:13" ht="31.8" customHeight="1">
      <c r="A83" s="1"/>
      <c r="B83" s="111"/>
      <c r="C83" s="154" t="s">
        <v>19</v>
      </c>
      <c r="D83" s="155"/>
      <c r="E83" s="156"/>
      <c r="F83" s="157"/>
      <c r="G83" s="158"/>
      <c r="H83" s="156"/>
      <c r="I83" s="157"/>
      <c r="J83" s="158"/>
      <c r="K83" s="156"/>
      <c r="L83" s="157"/>
      <c r="M83" s="158"/>
    </row>
    <row r="84" spans="1:13" ht="36.6" customHeight="1">
      <c r="A84" s="1"/>
      <c r="B84" s="109"/>
      <c r="C84" s="3"/>
      <c r="D84" s="3"/>
      <c r="E84" s="11"/>
      <c r="F84" s="11"/>
      <c r="G84" s="11"/>
      <c r="H84" s="11"/>
      <c r="I84" s="11"/>
      <c r="J84" s="11"/>
      <c r="K84" s="11"/>
      <c r="L84" s="11"/>
      <c r="M84" s="11"/>
    </row>
    <row r="85" spans="1:13" ht="29.4" customHeight="1">
      <c r="A85" s="2"/>
      <c r="B85" s="149" t="s">
        <v>20</v>
      </c>
      <c r="C85" s="150"/>
      <c r="D85" s="150"/>
      <c r="E85" s="151" t="s">
        <v>174</v>
      </c>
      <c r="F85" s="151"/>
      <c r="G85" s="152"/>
      <c r="H85" s="152"/>
      <c r="I85" s="152"/>
      <c r="J85" s="152"/>
      <c r="K85" s="152"/>
      <c r="L85" s="152"/>
      <c r="M85" s="152"/>
    </row>
    <row r="86" spans="1:13" ht="33.6" customHeight="1">
      <c r="A86" s="2"/>
      <c r="B86" s="112"/>
      <c r="C86" s="12"/>
      <c r="D86" s="12"/>
      <c r="E86" s="152"/>
      <c r="F86" s="152"/>
      <c r="G86" s="153"/>
      <c r="H86" s="153"/>
      <c r="I86" s="153"/>
      <c r="J86" s="153"/>
      <c r="K86" s="153"/>
      <c r="L86" s="153"/>
      <c r="M86" s="153"/>
    </row>
    <row r="87" spans="1:13" ht="27.6" customHeight="1">
      <c r="A87" s="2"/>
      <c r="B87" s="109"/>
      <c r="C87" s="13"/>
      <c r="D87" s="13"/>
      <c r="E87" s="152"/>
      <c r="F87" s="152"/>
      <c r="G87" s="152"/>
      <c r="H87" s="152"/>
      <c r="I87" s="152"/>
      <c r="J87" s="152"/>
      <c r="K87" s="152"/>
      <c r="L87" s="152"/>
      <c r="M87" s="152"/>
    </row>
    <row r="88" spans="1:13" ht="14.25" customHeight="1" thickBot="1">
      <c r="A88" s="1"/>
      <c r="B88" s="113"/>
      <c r="C88" s="114"/>
      <c r="D88" s="114"/>
      <c r="E88" s="115"/>
      <c r="F88" s="115"/>
      <c r="G88" s="115"/>
      <c r="H88" s="115"/>
      <c r="I88" s="115"/>
      <c r="J88" s="115"/>
      <c r="K88" s="115"/>
      <c r="L88" s="115"/>
      <c r="M88" s="115"/>
    </row>
    <row r="89" spans="1:13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14.25" customHeight="1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14.25" customHeight="1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14.25" customHeight="1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14.25" customHeight="1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14.25" customHeight="1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14.25" customHeight="1">
      <c r="A112" s="1"/>
      <c r="B112" s="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14.25" customHeight="1">
      <c r="A113" s="1"/>
      <c r="B113" s="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ht="14.25" customHeight="1">
      <c r="A114" s="1"/>
      <c r="B114" s="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14.25" customHeight="1">
      <c r="A115" s="1"/>
      <c r="B115" s="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14.25" customHeight="1">
      <c r="A116" s="1"/>
      <c r="B116" s="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ht="14.25" customHeight="1">
      <c r="A117" s="1"/>
      <c r="B117" s="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ht="14.25" customHeight="1">
      <c r="A118" s="1"/>
      <c r="B118" s="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ht="14.25" customHeight="1">
      <c r="A119" s="1"/>
      <c r="B119" s="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ht="14.25" customHeight="1">
      <c r="A120" s="1"/>
      <c r="B120" s="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ht="14.25" customHeight="1">
      <c r="A121" s="1"/>
      <c r="B121" s="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ht="14.25" customHeight="1">
      <c r="A122" s="1"/>
      <c r="B122" s="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ht="14.25" customHeight="1">
      <c r="A123" s="1"/>
      <c r="B123" s="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ht="14.25" customHeight="1">
      <c r="A124" s="1"/>
      <c r="B124" s="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ht="14.25" customHeight="1">
      <c r="A125" s="1"/>
      <c r="B125" s="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ht="14.25" customHeight="1">
      <c r="A126" s="1"/>
      <c r="B126" s="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ht="14.25" customHeight="1">
      <c r="A127" s="1"/>
      <c r="B127" s="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14.25" customHeight="1">
      <c r="A128" s="1"/>
      <c r="B128" s="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ht="14.25" customHeight="1">
      <c r="A129" s="1"/>
      <c r="B129" s="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ht="14.25" customHeight="1">
      <c r="A130" s="1"/>
      <c r="B130" s="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ht="14.25" customHeight="1">
      <c r="A131" s="1"/>
      <c r="B131" s="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ht="14.25" customHeight="1">
      <c r="A132" s="1"/>
      <c r="B132" s="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ht="14.25" customHeight="1">
      <c r="A133" s="1"/>
      <c r="B133" s="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ht="14.25" customHeight="1">
      <c r="A134" s="1"/>
      <c r="B134" s="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ht="14.25" customHeight="1">
      <c r="A135" s="1"/>
      <c r="B135" s="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ht="14.25" customHeight="1">
      <c r="A136" s="1"/>
      <c r="B136" s="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ht="14.25" customHeight="1">
      <c r="A137" s="1"/>
      <c r="B137" s="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ht="14.25" customHeight="1">
      <c r="A138" s="1"/>
      <c r="B138" s="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ht="14.25" customHeight="1">
      <c r="A139" s="1"/>
      <c r="B139" s="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ht="14.25" customHeight="1">
      <c r="A140" s="1"/>
      <c r="B140" s="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ht="14.25" customHeight="1">
      <c r="A141" s="1"/>
      <c r="B141" s="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ht="14.25" customHeight="1">
      <c r="A142" s="1"/>
      <c r="B142" s="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ht="14.25" customHeight="1">
      <c r="A143" s="1"/>
      <c r="B143" s="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ht="14.25" customHeight="1">
      <c r="A144" s="1"/>
      <c r="B144" s="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ht="14.25" customHeight="1">
      <c r="A145" s="1"/>
      <c r="B145" s="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ht="14.25" customHeight="1">
      <c r="A146" s="1"/>
      <c r="B146" s="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ht="14.25" customHeight="1">
      <c r="A147" s="1"/>
      <c r="B147" s="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</sheetData>
  <mergeCells count="210">
    <mergeCell ref="E63:F63"/>
    <mergeCell ref="H63:I63"/>
    <mergeCell ref="K63:L63"/>
    <mergeCell ref="E65:F65"/>
    <mergeCell ref="H65:I65"/>
    <mergeCell ref="K65:L65"/>
    <mergeCell ref="E66:F66"/>
    <mergeCell ref="H66:I66"/>
    <mergeCell ref="K66:L66"/>
    <mergeCell ref="E56:F56"/>
    <mergeCell ref="H56:I56"/>
    <mergeCell ref="K56:L56"/>
    <mergeCell ref="E57:F57"/>
    <mergeCell ref="H57:I57"/>
    <mergeCell ref="K57:L57"/>
    <mergeCell ref="E64:F64"/>
    <mergeCell ref="H64:I64"/>
    <mergeCell ref="K64:L64"/>
    <mergeCell ref="E58:F58"/>
    <mergeCell ref="H58:I58"/>
    <mergeCell ref="K58:L58"/>
    <mergeCell ref="E59:F59"/>
    <mergeCell ref="H59:I59"/>
    <mergeCell ref="K59:L59"/>
    <mergeCell ref="E60:F60"/>
    <mergeCell ref="H60:I60"/>
    <mergeCell ref="K60:L60"/>
    <mergeCell ref="E61:F61"/>
    <mergeCell ref="H61:I61"/>
    <mergeCell ref="K61:L61"/>
    <mergeCell ref="E62:F62"/>
    <mergeCell ref="H62:I62"/>
    <mergeCell ref="K62:L62"/>
    <mergeCell ref="E30:F30"/>
    <mergeCell ref="E34:F34"/>
    <mergeCell ref="H34:I34"/>
    <mergeCell ref="K34:L34"/>
    <mergeCell ref="E25:F25"/>
    <mergeCell ref="H25:I25"/>
    <mergeCell ref="K25:L25"/>
    <mergeCell ref="E20:F20"/>
    <mergeCell ref="H20:I20"/>
    <mergeCell ref="K20:L20"/>
    <mergeCell ref="E21:F21"/>
    <mergeCell ref="H21:I21"/>
    <mergeCell ref="K21:L21"/>
    <mergeCell ref="E23:F23"/>
    <mergeCell ref="H23:I23"/>
    <mergeCell ref="K23:L23"/>
    <mergeCell ref="E24:F24"/>
    <mergeCell ref="H24:I24"/>
    <mergeCell ref="K24:L24"/>
    <mergeCell ref="K15:L15"/>
    <mergeCell ref="E18:F18"/>
    <mergeCell ref="K26:L26"/>
    <mergeCell ref="E28:F28"/>
    <mergeCell ref="H28:I28"/>
    <mergeCell ref="K28:L28"/>
    <mergeCell ref="E29:F29"/>
    <mergeCell ref="H29:I29"/>
    <mergeCell ref="K29:L29"/>
    <mergeCell ref="H32:I32"/>
    <mergeCell ref="K32:L32"/>
    <mergeCell ref="E35:F35"/>
    <mergeCell ref="H35:I35"/>
    <mergeCell ref="K35:L35"/>
    <mergeCell ref="B2:B5"/>
    <mergeCell ref="C2:M3"/>
    <mergeCell ref="C4:M5"/>
    <mergeCell ref="C7:M7"/>
    <mergeCell ref="C9:M9"/>
    <mergeCell ref="C8:M8"/>
    <mergeCell ref="B13:B14"/>
    <mergeCell ref="C13:C14"/>
    <mergeCell ref="D13:D14"/>
    <mergeCell ref="E13:G13"/>
    <mergeCell ref="H13:J13"/>
    <mergeCell ref="E14:F14"/>
    <mergeCell ref="H14:I14"/>
    <mergeCell ref="K13:M13"/>
    <mergeCell ref="K14:L14"/>
    <mergeCell ref="H15:I15"/>
    <mergeCell ref="B74:C74"/>
    <mergeCell ref="B75:C75"/>
    <mergeCell ref="B76:C76"/>
    <mergeCell ref="C10:M10"/>
    <mergeCell ref="C11:M11"/>
    <mergeCell ref="E12:G12"/>
    <mergeCell ref="H12:J12"/>
    <mergeCell ref="K12:M12"/>
    <mergeCell ref="E27:F27"/>
    <mergeCell ref="H27:I27"/>
    <mergeCell ref="K27:L27"/>
    <mergeCell ref="E15:F15"/>
    <mergeCell ref="E33:F33"/>
    <mergeCell ref="H33:I33"/>
    <mergeCell ref="K33:L33"/>
    <mergeCell ref="K22:L22"/>
    <mergeCell ref="E26:F26"/>
    <mergeCell ref="H26:I26"/>
    <mergeCell ref="H30:I30"/>
    <mergeCell ref="K30:L30"/>
    <mergeCell ref="E31:F31"/>
    <mergeCell ref="H31:I31"/>
    <mergeCell ref="K31:L31"/>
    <mergeCell ref="E32:F32"/>
    <mergeCell ref="H68:I68"/>
    <mergeCell ref="E69:F69"/>
    <mergeCell ref="H69:I69"/>
    <mergeCell ref="K68:L68"/>
    <mergeCell ref="K69:L69"/>
    <mergeCell ref="K70:L70"/>
    <mergeCell ref="E70:F70"/>
    <mergeCell ref="H70:I70"/>
    <mergeCell ref="B73:C73"/>
    <mergeCell ref="E22:F22"/>
    <mergeCell ref="H22:I22"/>
    <mergeCell ref="E67:F67"/>
    <mergeCell ref="B77:C77"/>
    <mergeCell ref="B85:D85"/>
    <mergeCell ref="E85:M87"/>
    <mergeCell ref="C83:D83"/>
    <mergeCell ref="E83:G83"/>
    <mergeCell ref="H83:J83"/>
    <mergeCell ref="K83:M83"/>
    <mergeCell ref="C82:D82"/>
    <mergeCell ref="E82:G82"/>
    <mergeCell ref="H82:J82"/>
    <mergeCell ref="B79:C79"/>
    <mergeCell ref="B80:C80"/>
    <mergeCell ref="C81:D81"/>
    <mergeCell ref="E81:G81"/>
    <mergeCell ref="H81:J81"/>
    <mergeCell ref="K81:M81"/>
    <mergeCell ref="K82:M82"/>
    <mergeCell ref="H67:I67"/>
    <mergeCell ref="K67:L67"/>
    <mergeCell ref="B78:C78"/>
    <mergeCell ref="E68:F68"/>
    <mergeCell ref="E16:F16"/>
    <mergeCell ref="H16:I16"/>
    <mergeCell ref="K16:L16"/>
    <mergeCell ref="E17:F17"/>
    <mergeCell ref="H17:I17"/>
    <mergeCell ref="K17:L17"/>
    <mergeCell ref="H18:I18"/>
    <mergeCell ref="K18:L18"/>
    <mergeCell ref="E19:F19"/>
    <mergeCell ref="H19:I19"/>
    <mergeCell ref="K19:L19"/>
    <mergeCell ref="E36:F36"/>
    <mergeCell ref="H36:I36"/>
    <mergeCell ref="K36:L36"/>
    <mergeCell ref="E38:F38"/>
    <mergeCell ref="H38:I38"/>
    <mergeCell ref="K38:L38"/>
    <mergeCell ref="E39:F39"/>
    <mergeCell ref="H39:I39"/>
    <mergeCell ref="K39:L39"/>
    <mergeCell ref="E37:F37"/>
    <mergeCell ref="H37:I37"/>
    <mergeCell ref="K37:L37"/>
    <mergeCell ref="H44:I44"/>
    <mergeCell ref="K44:L44"/>
    <mergeCell ref="E45:F45"/>
    <mergeCell ref="H45:I45"/>
    <mergeCell ref="K45:L45"/>
    <mergeCell ref="E47:F47"/>
    <mergeCell ref="H47:I47"/>
    <mergeCell ref="K47:L47"/>
    <mergeCell ref="E40:F40"/>
    <mergeCell ref="H40:I40"/>
    <mergeCell ref="K40:L40"/>
    <mergeCell ref="E41:F41"/>
    <mergeCell ref="H41:I41"/>
    <mergeCell ref="K41:L41"/>
    <mergeCell ref="E42:F42"/>
    <mergeCell ref="H42:I42"/>
    <mergeCell ref="K42:L42"/>
    <mergeCell ref="E43:F43"/>
    <mergeCell ref="H43:I43"/>
    <mergeCell ref="K43:L43"/>
    <mergeCell ref="E44:F44"/>
    <mergeCell ref="E49:F49"/>
    <mergeCell ref="H49:I49"/>
    <mergeCell ref="K49:L49"/>
    <mergeCell ref="E50:F50"/>
    <mergeCell ref="H50:I50"/>
    <mergeCell ref="K50:L50"/>
    <mergeCell ref="E46:F46"/>
    <mergeCell ref="H46:I46"/>
    <mergeCell ref="K46:L46"/>
    <mergeCell ref="E48:F48"/>
    <mergeCell ref="H48:I48"/>
    <mergeCell ref="K48:L48"/>
    <mergeCell ref="E55:F55"/>
    <mergeCell ref="H55:I55"/>
    <mergeCell ref="K55:L55"/>
    <mergeCell ref="E51:F51"/>
    <mergeCell ref="H51:I51"/>
    <mergeCell ref="K51:L51"/>
    <mergeCell ref="E54:F54"/>
    <mergeCell ref="H54:I54"/>
    <mergeCell ref="K54:L54"/>
    <mergeCell ref="E52:F52"/>
    <mergeCell ref="H52:I52"/>
    <mergeCell ref="K52:L52"/>
    <mergeCell ref="E53:F53"/>
    <mergeCell ref="H53:I53"/>
    <mergeCell ref="K53:L53"/>
  </mergeCells>
  <conditionalFormatting sqref="G73 J73:M73 G84:M84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E78 H78 K78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E79 H79 K79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E76 H76 K76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E75 H75 K75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E74 H74 K74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E77 H77 K77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71"/>
      <c r="C2" s="174" t="s">
        <v>160</v>
      </c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212"/>
      <c r="Q2" s="233"/>
      <c r="R2" s="234"/>
      <c r="S2" s="235"/>
      <c r="T2" s="101"/>
    </row>
    <row r="3" spans="1:20" ht="33" customHeight="1">
      <c r="A3" s="1"/>
      <c r="B3" s="172"/>
      <c r="C3" s="176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213"/>
      <c r="Q3" s="236"/>
      <c r="R3" s="237"/>
      <c r="S3" s="237"/>
      <c r="T3" s="102"/>
    </row>
    <row r="4" spans="1:20" ht="33" customHeight="1">
      <c r="A4" s="1"/>
      <c r="B4" s="172"/>
      <c r="C4" s="178" t="s">
        <v>0</v>
      </c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214"/>
      <c r="Q4" s="236"/>
      <c r="R4" s="237"/>
      <c r="S4" s="237"/>
      <c r="T4" s="102"/>
    </row>
    <row r="5" spans="1:20" ht="33" customHeight="1">
      <c r="A5" s="1"/>
      <c r="B5" s="173"/>
      <c r="C5" s="176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213"/>
      <c r="Q5" s="238"/>
      <c r="R5" s="239"/>
      <c r="S5" s="239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80" t="s">
        <v>121</v>
      </c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02"/>
    </row>
    <row r="8" spans="1:20" ht="33" customHeight="1">
      <c r="A8" s="1"/>
      <c r="B8" s="104" t="s">
        <v>2</v>
      </c>
      <c r="C8" s="166">
        <v>45555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02"/>
    </row>
    <row r="9" spans="1:20" ht="33" customHeight="1">
      <c r="A9" s="1"/>
      <c r="B9" s="104" t="s">
        <v>3</v>
      </c>
      <c r="C9" s="166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02"/>
    </row>
    <row r="10" spans="1:20" ht="33" customHeight="1">
      <c r="A10" s="1"/>
      <c r="B10" s="104" t="s">
        <v>4</v>
      </c>
      <c r="C10" s="166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02"/>
    </row>
    <row r="11" spans="1:20" ht="33" customHeight="1">
      <c r="A11" s="1"/>
      <c r="B11" s="104" t="s">
        <v>5</v>
      </c>
      <c r="C11" s="168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02"/>
    </row>
    <row r="12" spans="1:20" ht="14.25" customHeight="1">
      <c r="A12" s="1"/>
      <c r="B12" s="105"/>
      <c r="C12" s="5"/>
      <c r="D12" s="6"/>
      <c r="E12" s="169"/>
      <c r="F12" s="169"/>
      <c r="G12" s="170"/>
      <c r="H12" s="169"/>
      <c r="I12" s="169"/>
      <c r="J12" s="170"/>
      <c r="K12" s="169"/>
      <c r="L12" s="169"/>
      <c r="M12" s="170"/>
      <c r="N12" s="215"/>
      <c r="O12" s="215"/>
      <c r="P12" s="170"/>
      <c r="Q12" s="215"/>
      <c r="R12" s="215"/>
      <c r="S12" s="170"/>
      <c r="T12" s="102"/>
    </row>
    <row r="13" spans="1:20" ht="52.8" customHeight="1">
      <c r="A13" s="1"/>
      <c r="B13" s="183"/>
      <c r="C13" s="220" t="s">
        <v>6</v>
      </c>
      <c r="D13" s="221"/>
      <c r="E13" s="187" t="s">
        <v>168</v>
      </c>
      <c r="F13" s="188"/>
      <c r="G13" s="189"/>
      <c r="H13" s="190" t="s">
        <v>169</v>
      </c>
      <c r="I13" s="191"/>
      <c r="J13" s="244"/>
      <c r="K13" s="197" t="s">
        <v>170</v>
      </c>
      <c r="L13" s="198"/>
      <c r="M13" s="199"/>
      <c r="N13" s="224" t="s">
        <v>8</v>
      </c>
      <c r="O13" s="225"/>
      <c r="P13" s="226"/>
      <c r="Q13" s="245" t="s">
        <v>9</v>
      </c>
      <c r="R13" s="246"/>
      <c r="S13" s="247"/>
      <c r="T13" s="102"/>
    </row>
    <row r="14" spans="1:20" ht="33.6" customHeight="1">
      <c r="A14" s="1"/>
      <c r="B14" s="184"/>
      <c r="C14" s="222"/>
      <c r="D14" s="223"/>
      <c r="E14" s="216" t="s">
        <v>10</v>
      </c>
      <c r="F14" s="217"/>
      <c r="G14" s="86" t="s">
        <v>11</v>
      </c>
      <c r="H14" s="218" t="s">
        <v>10</v>
      </c>
      <c r="I14" s="219"/>
      <c r="J14" s="87" t="s">
        <v>11</v>
      </c>
      <c r="K14" s="200" t="s">
        <v>10</v>
      </c>
      <c r="L14" s="201"/>
      <c r="M14" s="94" t="s">
        <v>11</v>
      </c>
      <c r="N14" s="229" t="s">
        <v>10</v>
      </c>
      <c r="O14" s="230"/>
      <c r="P14" s="95" t="s">
        <v>11</v>
      </c>
      <c r="Q14" s="202" t="s">
        <v>10</v>
      </c>
      <c r="R14" s="203"/>
      <c r="S14" s="96" t="s">
        <v>11</v>
      </c>
      <c r="T14" s="102"/>
    </row>
    <row r="15" spans="1:20" ht="54.75" customHeight="1">
      <c r="A15" s="1"/>
      <c r="B15" s="106" t="s">
        <v>162</v>
      </c>
      <c r="C15" s="210">
        <v>1</v>
      </c>
      <c r="D15" s="211"/>
      <c r="E15" s="248">
        <v>18.5</v>
      </c>
      <c r="F15" s="232"/>
      <c r="G15" s="88">
        <f>C15*E15</f>
        <v>18.5</v>
      </c>
      <c r="H15" s="231">
        <v>25</v>
      </c>
      <c r="I15" s="232"/>
      <c r="J15" s="91">
        <f>C15*H15</f>
        <v>25</v>
      </c>
      <c r="K15" s="206"/>
      <c r="L15" s="206"/>
      <c r="M15" s="97"/>
      <c r="N15" s="205"/>
      <c r="O15" s="205"/>
      <c r="P15" s="98"/>
      <c r="Q15" s="205"/>
      <c r="R15" s="205"/>
      <c r="S15" s="98"/>
      <c r="T15" s="102"/>
    </row>
    <row r="16" spans="1:20" ht="25.5" customHeight="1">
      <c r="A16" s="1"/>
      <c r="B16" s="107"/>
      <c r="C16" s="82"/>
      <c r="D16" s="85"/>
      <c r="E16" s="204" t="s">
        <v>12</v>
      </c>
      <c r="F16" s="204"/>
      <c r="G16" s="89">
        <f>SUM(G15:G15)</f>
        <v>18.5</v>
      </c>
      <c r="H16" s="204" t="s">
        <v>12</v>
      </c>
      <c r="I16" s="204"/>
      <c r="J16" s="92">
        <f>SUM(J15:J15)</f>
        <v>25</v>
      </c>
      <c r="K16" s="204" t="s">
        <v>12</v>
      </c>
      <c r="L16" s="204"/>
      <c r="M16" s="99"/>
      <c r="N16" s="204" t="s">
        <v>12</v>
      </c>
      <c r="O16" s="204"/>
      <c r="P16" s="99"/>
      <c r="Q16" s="204" t="s">
        <v>12</v>
      </c>
      <c r="R16" s="204"/>
      <c r="S16" s="99"/>
      <c r="T16" s="102"/>
    </row>
    <row r="17" spans="1:20" ht="25.5" customHeight="1">
      <c r="A17" s="1"/>
      <c r="B17" s="103"/>
      <c r="C17" s="82"/>
      <c r="D17" s="85"/>
      <c r="E17" s="204" t="s">
        <v>13</v>
      </c>
      <c r="F17" s="204"/>
      <c r="G17" s="90">
        <f>G16*0.18</f>
        <v>3.33</v>
      </c>
      <c r="H17" s="204" t="s">
        <v>13</v>
      </c>
      <c r="I17" s="204"/>
      <c r="J17" s="93">
        <f>J16*0.18</f>
        <v>4.5</v>
      </c>
      <c r="K17" s="204" t="s">
        <v>13</v>
      </c>
      <c r="L17" s="204"/>
      <c r="M17" s="99"/>
      <c r="N17" s="204" t="s">
        <v>13</v>
      </c>
      <c r="O17" s="204"/>
      <c r="P17" s="99"/>
      <c r="Q17" s="204" t="s">
        <v>13</v>
      </c>
      <c r="R17" s="204"/>
      <c r="S17" s="99"/>
      <c r="T17" s="102"/>
    </row>
    <row r="18" spans="1:20" ht="25.5" customHeight="1">
      <c r="A18" s="1"/>
      <c r="B18" s="103"/>
      <c r="C18" s="83"/>
      <c r="D18" s="85"/>
      <c r="E18" s="204" t="s">
        <v>15</v>
      </c>
      <c r="F18" s="204"/>
      <c r="G18" s="90">
        <f>SUM(G16:G17)</f>
        <v>21.83</v>
      </c>
      <c r="H18" s="204" t="s">
        <v>15</v>
      </c>
      <c r="I18" s="204"/>
      <c r="J18" s="93">
        <f>SUM(J16:J17)</f>
        <v>29.5</v>
      </c>
      <c r="K18" s="204" t="s">
        <v>15</v>
      </c>
      <c r="L18" s="204"/>
      <c r="M18" s="99"/>
      <c r="N18" s="204" t="s">
        <v>15</v>
      </c>
      <c r="O18" s="204"/>
      <c r="P18" s="99"/>
      <c r="Q18" s="204" t="s">
        <v>15</v>
      </c>
      <c r="R18" s="204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7"/>
      <c r="Q20" s="228"/>
      <c r="R20" s="70"/>
      <c r="S20" s="10"/>
      <c r="T20" s="102"/>
    </row>
    <row r="21" spans="1:20" ht="33" customHeight="1">
      <c r="A21" s="1"/>
      <c r="B21" s="164" t="s">
        <v>16</v>
      </c>
      <c r="C21" s="165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47" t="s">
        <v>17</v>
      </c>
      <c r="C22" s="14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47" t="s">
        <v>155</v>
      </c>
      <c r="C23" s="148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47" t="s">
        <v>143</v>
      </c>
      <c r="C24" s="148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47" t="s">
        <v>156</v>
      </c>
      <c r="C25" s="148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47" t="s">
        <v>157</v>
      </c>
      <c r="C26" s="148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47" t="s">
        <v>158</v>
      </c>
      <c r="C27" s="148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47" t="s">
        <v>15</v>
      </c>
      <c r="C28" s="148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60" t="s">
        <v>18</v>
      </c>
      <c r="D29" s="161"/>
      <c r="E29" s="156"/>
      <c r="F29" s="157"/>
      <c r="G29" s="162"/>
      <c r="H29" s="156"/>
      <c r="I29" s="157"/>
      <c r="J29" s="162"/>
      <c r="K29" s="156"/>
      <c r="L29" s="157"/>
      <c r="M29" s="162"/>
      <c r="N29" s="156"/>
      <c r="O29" s="157"/>
      <c r="P29" s="162"/>
      <c r="Q29" s="156"/>
      <c r="R29" s="157"/>
      <c r="S29" s="162"/>
      <c r="T29" s="102"/>
    </row>
    <row r="30" spans="1:20" ht="31.8" customHeight="1">
      <c r="A30" s="1"/>
      <c r="B30" s="111"/>
      <c r="C30" s="154" t="s">
        <v>161</v>
      </c>
      <c r="D30" s="159"/>
      <c r="E30" s="156"/>
      <c r="F30" s="157"/>
      <c r="G30" s="158"/>
      <c r="H30" s="156"/>
      <c r="I30" s="157"/>
      <c r="J30" s="158"/>
      <c r="K30" s="156"/>
      <c r="L30" s="157"/>
      <c r="M30" s="158"/>
      <c r="N30" s="156"/>
      <c r="O30" s="157"/>
      <c r="P30" s="158"/>
      <c r="Q30" s="156"/>
      <c r="R30" s="157"/>
      <c r="S30" s="158"/>
      <c r="T30" s="102"/>
    </row>
    <row r="31" spans="1:20" ht="31.8" customHeight="1">
      <c r="A31" s="1"/>
      <c r="B31" s="111"/>
      <c r="C31" s="154" t="s">
        <v>19</v>
      </c>
      <c r="D31" s="155"/>
      <c r="E31" s="156"/>
      <c r="F31" s="157"/>
      <c r="G31" s="158"/>
      <c r="H31" s="156"/>
      <c r="I31" s="157"/>
      <c r="J31" s="158"/>
      <c r="K31" s="156"/>
      <c r="L31" s="157"/>
      <c r="M31" s="158"/>
      <c r="N31" s="156"/>
      <c r="O31" s="157"/>
      <c r="P31" s="158"/>
      <c r="Q31" s="156"/>
      <c r="R31" s="157"/>
      <c r="S31" s="158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7"/>
      <c r="O32" s="208"/>
      <c r="P32" s="209"/>
      <c r="Q32" s="11"/>
      <c r="R32" s="11"/>
      <c r="S32" s="11"/>
      <c r="T32" s="102"/>
    </row>
    <row r="33" spans="1:20" ht="29.4" customHeight="1">
      <c r="A33" s="2"/>
      <c r="B33" s="243" t="s">
        <v>20</v>
      </c>
      <c r="C33" s="228"/>
      <c r="D33" s="228"/>
      <c r="E33" s="240"/>
      <c r="F33" s="240"/>
      <c r="G33" s="241"/>
      <c r="H33" s="241"/>
      <c r="I33" s="241"/>
      <c r="J33" s="241"/>
      <c r="K33" s="241"/>
      <c r="L33" s="241"/>
      <c r="M33" s="241"/>
      <c r="N33" s="241"/>
      <c r="O33" s="241"/>
      <c r="P33" s="241"/>
      <c r="Q33" s="241"/>
      <c r="R33" s="241"/>
      <c r="S33" s="241"/>
      <c r="T33" s="110"/>
    </row>
    <row r="34" spans="1:20" ht="14.25" customHeight="1">
      <c r="A34" s="2"/>
      <c r="B34" s="112"/>
      <c r="C34" s="12"/>
      <c r="D34" s="12"/>
      <c r="E34" s="241"/>
      <c r="F34" s="241"/>
      <c r="G34" s="242"/>
      <c r="H34" s="242"/>
      <c r="I34" s="242"/>
      <c r="J34" s="242"/>
      <c r="K34" s="242"/>
      <c r="L34" s="242"/>
      <c r="M34" s="242"/>
      <c r="N34" s="242"/>
      <c r="O34" s="242"/>
      <c r="P34" s="242"/>
      <c r="Q34" s="242"/>
      <c r="R34" s="242"/>
      <c r="S34" s="241"/>
      <c r="T34" s="110"/>
    </row>
    <row r="35" spans="1:20" ht="14.25" customHeight="1">
      <c r="A35" s="2"/>
      <c r="B35" s="109"/>
      <c r="C35" s="13"/>
      <c r="D35" s="13"/>
      <c r="E35" s="241"/>
      <c r="F35" s="241"/>
      <c r="G35" s="241"/>
      <c r="H35" s="241"/>
      <c r="I35" s="241"/>
      <c r="J35" s="241"/>
      <c r="K35" s="241"/>
      <c r="L35" s="241"/>
      <c r="M35" s="241"/>
      <c r="N35" s="241"/>
      <c r="O35" s="241"/>
      <c r="P35" s="241"/>
      <c r="Q35" s="241"/>
      <c r="R35" s="241"/>
      <c r="S35" s="241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5" t="s">
        <v>102</v>
      </c>
      <c r="C2" s="266"/>
      <c r="D2" s="266"/>
      <c r="E2" s="266"/>
      <c r="F2" s="267"/>
    </row>
    <row r="3" spans="2:6" ht="15" thickBot="1">
      <c r="B3" s="259" t="s">
        <v>101</v>
      </c>
      <c r="C3" s="260"/>
      <c r="D3" s="260"/>
      <c r="E3" s="260"/>
      <c r="F3" s="261"/>
    </row>
    <row r="4" spans="2:6" ht="15" thickBot="1">
      <c r="B4" s="262" t="s">
        <v>99</v>
      </c>
      <c r="C4" s="263"/>
      <c r="D4" s="263"/>
      <c r="E4" s="263"/>
      <c r="F4" s="264"/>
    </row>
    <row r="5" spans="2:6" ht="15" thickBot="1">
      <c r="B5" s="262" t="s">
        <v>100</v>
      </c>
      <c r="C5" s="263"/>
      <c r="D5" s="263"/>
      <c r="E5" s="263"/>
      <c r="F5" s="264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1">
        <v>1</v>
      </c>
      <c r="C7" s="249" t="s">
        <v>93</v>
      </c>
      <c r="D7" s="28" t="s">
        <v>63</v>
      </c>
      <c r="E7" s="26">
        <v>5</v>
      </c>
      <c r="F7" s="256"/>
    </row>
    <row r="8" spans="2:6" ht="26.25" customHeight="1">
      <c r="B8" s="252"/>
      <c r="C8" s="250"/>
      <c r="D8" s="29" t="s">
        <v>64</v>
      </c>
      <c r="E8" s="24">
        <v>4</v>
      </c>
      <c r="F8" s="257"/>
    </row>
    <row r="9" spans="2:6" ht="26.25" customHeight="1">
      <c r="B9" s="252"/>
      <c r="C9" s="250"/>
      <c r="D9" s="29" t="s">
        <v>65</v>
      </c>
      <c r="E9" s="24">
        <v>3</v>
      </c>
      <c r="F9" s="257"/>
    </row>
    <row r="10" spans="2:6" ht="26.25" customHeight="1">
      <c r="B10" s="252"/>
      <c r="C10" s="250"/>
      <c r="D10" s="29" t="s">
        <v>66</v>
      </c>
      <c r="E10" s="24">
        <v>2</v>
      </c>
      <c r="F10" s="257"/>
    </row>
    <row r="11" spans="2:6" ht="26.25" customHeight="1" thickBot="1">
      <c r="B11" s="252"/>
      <c r="C11" s="250"/>
      <c r="D11" s="30" t="s">
        <v>67</v>
      </c>
      <c r="E11" s="27">
        <v>1</v>
      </c>
      <c r="F11" s="258"/>
    </row>
    <row r="12" spans="2:6" ht="26.25" customHeight="1">
      <c r="B12" s="251">
        <v>2</v>
      </c>
      <c r="C12" s="249" t="s">
        <v>94</v>
      </c>
      <c r="D12" s="28" t="s">
        <v>68</v>
      </c>
      <c r="E12" s="26">
        <v>5</v>
      </c>
      <c r="F12" s="256"/>
    </row>
    <row r="13" spans="2:6" ht="26.25" customHeight="1">
      <c r="B13" s="252"/>
      <c r="C13" s="250"/>
      <c r="D13" s="29" t="s">
        <v>69</v>
      </c>
      <c r="E13" s="24">
        <v>4</v>
      </c>
      <c r="F13" s="257"/>
    </row>
    <row r="14" spans="2:6" ht="26.25" customHeight="1">
      <c r="B14" s="252"/>
      <c r="C14" s="250"/>
      <c r="D14" s="29" t="s">
        <v>70</v>
      </c>
      <c r="E14" s="24">
        <v>3</v>
      </c>
      <c r="F14" s="257"/>
    </row>
    <row r="15" spans="2:6" ht="26.25" customHeight="1">
      <c r="B15" s="252"/>
      <c r="C15" s="250"/>
      <c r="D15" s="29" t="s">
        <v>71</v>
      </c>
      <c r="E15" s="24">
        <v>2</v>
      </c>
      <c r="F15" s="257"/>
    </row>
    <row r="16" spans="2:6" ht="26.25" customHeight="1" thickBot="1">
      <c r="B16" s="252"/>
      <c r="C16" s="250"/>
      <c r="D16" s="30" t="s">
        <v>72</v>
      </c>
      <c r="E16" s="27">
        <v>1</v>
      </c>
      <c r="F16" s="258"/>
    </row>
    <row r="17" spans="2:6" ht="26.25" customHeight="1">
      <c r="B17" s="251">
        <v>3</v>
      </c>
      <c r="C17" s="249" t="s">
        <v>95</v>
      </c>
      <c r="D17" s="28" t="s">
        <v>73</v>
      </c>
      <c r="E17" s="26">
        <v>5</v>
      </c>
      <c r="F17" s="256"/>
    </row>
    <row r="18" spans="2:6" ht="26.25" customHeight="1">
      <c r="B18" s="252"/>
      <c r="C18" s="250"/>
      <c r="D18" s="29" t="s">
        <v>74</v>
      </c>
      <c r="E18" s="24">
        <v>4</v>
      </c>
      <c r="F18" s="257"/>
    </row>
    <row r="19" spans="2:6" ht="26.25" customHeight="1">
      <c r="B19" s="252"/>
      <c r="C19" s="250"/>
      <c r="D19" s="29" t="s">
        <v>76</v>
      </c>
      <c r="E19" s="24">
        <v>3</v>
      </c>
      <c r="F19" s="257"/>
    </row>
    <row r="20" spans="2:6" ht="26.25" customHeight="1">
      <c r="B20" s="252"/>
      <c r="C20" s="250"/>
      <c r="D20" s="29" t="s">
        <v>77</v>
      </c>
      <c r="E20" s="24">
        <v>2</v>
      </c>
      <c r="F20" s="257"/>
    </row>
    <row r="21" spans="2:6" ht="26.25" customHeight="1" thickBot="1">
      <c r="B21" s="252"/>
      <c r="C21" s="250"/>
      <c r="D21" s="30" t="s">
        <v>75</v>
      </c>
      <c r="E21" s="27">
        <v>1</v>
      </c>
      <c r="F21" s="258"/>
    </row>
    <row r="22" spans="2:6" ht="26.25" customHeight="1">
      <c r="B22" s="251">
        <v>4</v>
      </c>
      <c r="C22" s="249" t="s">
        <v>96</v>
      </c>
      <c r="D22" s="28" t="s">
        <v>80</v>
      </c>
      <c r="E22" s="26">
        <v>5</v>
      </c>
      <c r="F22" s="256"/>
    </row>
    <row r="23" spans="2:6" ht="26.25" customHeight="1">
      <c r="B23" s="252"/>
      <c r="C23" s="250"/>
      <c r="D23" s="29" t="s">
        <v>81</v>
      </c>
      <c r="E23" s="24">
        <v>4</v>
      </c>
      <c r="F23" s="257"/>
    </row>
    <row r="24" spans="2:6" ht="26.25" customHeight="1">
      <c r="B24" s="252"/>
      <c r="C24" s="250"/>
      <c r="D24" s="29" t="s">
        <v>78</v>
      </c>
      <c r="E24" s="24">
        <v>3</v>
      </c>
      <c r="F24" s="257"/>
    </row>
    <row r="25" spans="2:6" ht="26.25" customHeight="1">
      <c r="B25" s="252"/>
      <c r="C25" s="250"/>
      <c r="D25" s="29" t="s">
        <v>79</v>
      </c>
      <c r="E25" s="24">
        <v>2</v>
      </c>
      <c r="F25" s="257"/>
    </row>
    <row r="26" spans="2:6" ht="26.25" customHeight="1" thickBot="1">
      <c r="B26" s="252"/>
      <c r="C26" s="250"/>
      <c r="D26" s="30" t="s">
        <v>82</v>
      </c>
      <c r="E26" s="27">
        <v>1</v>
      </c>
      <c r="F26" s="258"/>
    </row>
    <row r="27" spans="2:6" ht="27.6">
      <c r="B27" s="251">
        <v>5</v>
      </c>
      <c r="C27" s="249" t="s">
        <v>97</v>
      </c>
      <c r="D27" s="28" t="s">
        <v>83</v>
      </c>
      <c r="E27" s="26">
        <v>5</v>
      </c>
      <c r="F27" s="256"/>
    </row>
    <row r="28" spans="2:6" ht="27.6">
      <c r="B28" s="252"/>
      <c r="C28" s="250"/>
      <c r="D28" s="29" t="s">
        <v>85</v>
      </c>
      <c r="E28" s="24">
        <v>4</v>
      </c>
      <c r="F28" s="257"/>
    </row>
    <row r="29" spans="2:6" ht="27.6">
      <c r="B29" s="252"/>
      <c r="C29" s="250"/>
      <c r="D29" s="29" t="s">
        <v>84</v>
      </c>
      <c r="E29" s="24">
        <v>3</v>
      </c>
      <c r="F29" s="257"/>
    </row>
    <row r="30" spans="2:6" ht="41.4">
      <c r="B30" s="252"/>
      <c r="C30" s="250"/>
      <c r="D30" s="29" t="s">
        <v>86</v>
      </c>
      <c r="E30" s="24">
        <v>2</v>
      </c>
      <c r="F30" s="257"/>
    </row>
    <row r="31" spans="2:6" ht="55.8" thickBot="1">
      <c r="B31" s="252"/>
      <c r="C31" s="250"/>
      <c r="D31" s="30" t="s">
        <v>87</v>
      </c>
      <c r="E31" s="27">
        <v>1</v>
      </c>
      <c r="F31" s="258"/>
    </row>
    <row r="32" spans="2:6" ht="27.6">
      <c r="B32" s="251">
        <v>6</v>
      </c>
      <c r="C32" s="249" t="s">
        <v>98</v>
      </c>
      <c r="D32" s="28" t="s">
        <v>88</v>
      </c>
      <c r="E32" s="26">
        <v>5</v>
      </c>
      <c r="F32" s="256"/>
    </row>
    <row r="33" spans="2:6" ht="41.4">
      <c r="B33" s="252"/>
      <c r="C33" s="253"/>
      <c r="D33" s="29" t="s">
        <v>89</v>
      </c>
      <c r="E33" s="24">
        <v>4</v>
      </c>
      <c r="F33" s="257"/>
    </row>
    <row r="34" spans="2:6" ht="41.4">
      <c r="B34" s="252"/>
      <c r="C34" s="253"/>
      <c r="D34" s="29" t="s">
        <v>90</v>
      </c>
      <c r="E34" s="24">
        <v>3</v>
      </c>
      <c r="F34" s="257"/>
    </row>
    <row r="35" spans="2:6" ht="41.4">
      <c r="B35" s="252"/>
      <c r="C35" s="253"/>
      <c r="D35" s="29" t="s">
        <v>91</v>
      </c>
      <c r="E35" s="24">
        <v>2</v>
      </c>
      <c r="F35" s="257"/>
    </row>
    <row r="36" spans="2:6" ht="42" thickBot="1">
      <c r="B36" s="255"/>
      <c r="C36" s="254"/>
      <c r="D36" s="31" t="s">
        <v>92</v>
      </c>
      <c r="E36" s="25">
        <v>1</v>
      </c>
      <c r="F36" s="258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2025-11-01T02:06:17Z</dcterms:modified>
</cp:coreProperties>
</file>