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UNIFORMES PAITA/RQ 1205/"/>
    </mc:Choice>
  </mc:AlternateContent>
  <xr:revisionPtr revIDLastSave="1" documentId="14_{A3BB0437-AD4F-40A6-AE53-2AE1322FC3EC}" xr6:coauthVersionLast="47" xr6:coauthVersionMax="47" xr10:uidLastSave="{0E6D3988-8629-42BE-902F-ABA7215EDD86}"/>
  <bookViews>
    <workbookView xWindow="-96" yWindow="0" windowWidth="20544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0" l="1"/>
  <c r="J20" i="10"/>
  <c r="J21" i="10"/>
  <c r="J18" i="10"/>
  <c r="G22" i="10"/>
  <c r="G23" i="10" s="1"/>
  <c r="G16" i="10"/>
  <c r="G17" i="10"/>
  <c r="G18" i="10"/>
  <c r="G19" i="10"/>
  <c r="G20" i="10"/>
  <c r="G21" i="10"/>
  <c r="G15" i="10"/>
  <c r="J22" i="10" l="1"/>
  <c r="F34" i="10" a="1"/>
  <c r="F34" i="10" s="1"/>
  <c r="G34" i="10" s="1"/>
  <c r="F33" i="10" a="1"/>
  <c r="F33" i="10" s="1"/>
  <c r="G33" i="10" s="1"/>
  <c r="F32" i="10" a="1"/>
  <c r="F32" i="10" s="1"/>
  <c r="G32" i="10" s="1"/>
  <c r="F31" i="10" a="1"/>
  <c r="F31" i="10" s="1"/>
  <c r="G31" i="10" s="1"/>
  <c r="F30" i="10" a="1"/>
  <c r="F30" i="10" s="1"/>
  <c r="G30" i="10" s="1"/>
  <c r="F29" i="10" a="1"/>
  <c r="F29" i="10" s="1"/>
  <c r="G29" i="10" s="1"/>
  <c r="G35" i="10" l="1"/>
  <c r="F35" i="10"/>
  <c r="J23" i="10"/>
  <c r="J25" i="10" s="1"/>
  <c r="M22" i="10"/>
  <c r="L35" i="10"/>
  <c r="I34" i="10" a="1"/>
  <c r="I34" i="10" s="1"/>
  <c r="J34" i="10" s="1"/>
  <c r="I32" i="10" a="1"/>
  <c r="I32" i="10" s="1"/>
  <c r="J32" i="10" s="1"/>
  <c r="D35" i="10"/>
  <c r="I33" i="10" a="1"/>
  <c r="I33" i="10" s="1"/>
  <c r="J33" i="10" s="1"/>
  <c r="I31" i="10" a="1"/>
  <c r="I31" i="10" s="1"/>
  <c r="J31" i="10" s="1"/>
  <c r="I30" i="10" a="1"/>
  <c r="I30" i="10" s="1"/>
  <c r="J30" i="10" s="1"/>
  <c r="I29" i="10" a="1"/>
  <c r="I29" i="10" s="1"/>
  <c r="J29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25" i="10" l="1"/>
  <c r="M23" i="10"/>
  <c r="M25" i="10" s="1"/>
  <c r="I35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<sst xmlns="http://schemas.openxmlformats.org/spreadsheetml/2006/main" count="313" uniqueCount="188">
  <si>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</si>
  <si>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</si>
  <si>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</si>
  <si>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</si>
  <si>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</si>
  <si>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</si>
  <si>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</si>
  <si>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</si>
  <si>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</si>
  <si>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</si>
  <si>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</si>
  <si>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</si>
  <si>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</si>
  <si>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</si>
  <si>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</si>
  <si>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</si>
  <si>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</si>
  <si>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</si>
  <si>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</si>
  <si>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</si>
  <si>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</si>
  <si>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</si>
  <si>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</si>
  <si>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</si>
  <si>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</si>
  <si>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</si>
  <si>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</si>
  <si>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</si>
  <si>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</si>
  <si>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</si>
  <si>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</si>
  <si>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</si>
  <si>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</si>
  <si>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</si>
  <si>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</si>
  <si>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</si>
  <si>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</si>
  <si>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</si>
  <si>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</si>
  <si>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</si>
  <si>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</si>
  <si>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</si>
  <si>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</si>
  <si>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</si>
  <si>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</si>
  <si>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</si>
  <si>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</si>
  <si>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</si>
  <si>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</si>
  <si>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</si>
  <si>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</si>
  <si>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</si>
  <si>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</si>
  <si>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</si>
  <si>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</si>
  <si>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</si>
  <si>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</si>
  <si>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</si>
  <si>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</si>
  <si>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</si>
  <si>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</si>
  <si>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</si>
  <si>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</si>
  <si>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</si>
  <si>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</si>
  <si>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</si>
  <si>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</si>
  <si>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</si>
  <si>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</si>
  <si>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</si>
  <si>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</si>
  <si>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</si>
  <si>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</si>
  <si>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</si>
  <si>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</si>
  <si>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</si>
  <si>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</si>
  <si>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</si>
  <si>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</si>
  <si>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</si>
  <si>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</si>
  <si>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</si>
  <si>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</si>
  <si>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</si>
  <si>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</si>
  <si>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</si>
  <si>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</si>
  <si>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</si>
  <si>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</si>
  <si>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</si>
  <si>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</si>
  <si>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</si>
  <si>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</si>
  <si>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</si>
  <si>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</si>
  <si>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</si>
  <si>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</si>
  <si>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</si>
  <si>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</si>
  <si>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</si>
  <si>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</si>
  <si>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</si>
  <si>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</si>
  <si>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</si>
  <si>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</si>
  <si>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</si>
  <si>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</si>
  <si>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</si>
  <si>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</si>
  <si>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</si>
  <si>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</si>
  <si>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</si>
  <si>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</si>
  <si>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</si>
  <si>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</si>
  <si>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</si>
  <si>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</si>
  <si>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</si>
  <si>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</si>
  <si>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</si>
  <si>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</si>
  <si>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</si>
  <si>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</si>
  <si>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</si>
  <si>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</si>
  <si>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</si>
  <si>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</si>
  <si>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</si>
  <si>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</si>
  <si>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</si>
  <si>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</si>
  <si>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</si>
  <si>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</si>
  <si>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</si>
  <si>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</si>
  <si>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</si>
  <si>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</si>
  <si>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</si>
  <si>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</si>
  <si>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</si>
  <si>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</si>
  <si>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</si>
  <si>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</si>
  <si>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</si>
  <si>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</si>
  <si>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</si>
  <si>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</si>
  <si>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</si>
  <si>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</si>
  <si>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</si>
  <si>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</si>
  <si>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</si>
  <si>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</si>
  <si>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</si>
  <si>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</si>
  <si>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</si>
  <si>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</si>
  <si>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</si>
  <si>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</si>
  <si>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</si>
  <si>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</si>
  <si>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</si>
  <si>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</si>
  <si>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</si>
  <si>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</si>
  <si>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</si>
  <si>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</si>
  <si>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</si>
  <si>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</si>
  <si>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</si>
  <si>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</si>
  <si>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P.UNIT ( S/.)</t>
  </si>
  <si>
    <t>P.TOTAL (S/.)</t>
  </si>
  <si>
    <t>VERONICA SALAZAR</t>
  </si>
  <si>
    <t>UND</t>
  </si>
  <si>
    <t>PIURA INDUSTRIAL</t>
  </si>
  <si>
    <t>974 124 235</t>
  </si>
  <si>
    <t>ASESOR DE VENTAS</t>
  </si>
  <si>
    <t>GUILLERMO</t>
  </si>
  <si>
    <t>CASACA TERMICA AZUL DOS FORROS C/CAPUCHA - TALLA L</t>
  </si>
  <si>
    <t>CASACA TERMICA AZUL DOS FORROS C/CAPUCHA - TALLA M</t>
  </si>
  <si>
    <t>CASACA TERMICA AZUL DOS FORROS C/CAPUCHA - TALLA XL</t>
  </si>
  <si>
    <t>PANTALON TERMICO AZUL TALLA 30</t>
  </si>
  <si>
    <t>PANTALON TERMICO AZUL / TALLA 32</t>
  </si>
  <si>
    <t>PANTALON TERMICO AZUL /  TALLA 34</t>
  </si>
  <si>
    <t>PANTALON TERMICO AZUL  / TALLA 36</t>
  </si>
  <si>
    <t>BUHU</t>
  </si>
  <si>
    <t>PROTEX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</si>
</sst>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9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EAADB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0" fontId="38" fillId="0" borderId="7" xfId="0" applyFont="1" applyBorder="1"/>
    <xf numFmtId="0" fontId="0" fillId="0" borderId="7" xfId="0" applyBorder="1" applyAlignment="1">
      <alignment horizontal="center" vertical="center"/>
    </xf>
    <xf numFmtId="167" fontId="42" fillId="15" borderId="28" xfId="2" applyNumberFormat="1" applyFont="1" applyFill="1" applyBorder="1" applyAlignment="1">
      <alignment vertical="center" wrapText="1"/>
    </xf>
    <xf numFmtId="0" fontId="20" fillId="0" borderId="15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0" fontId="35" fillId="17" borderId="13" xfId="0" applyFont="1" applyFill="1" applyBorder="1" applyAlignment="1">
      <alignment horizontal="center"/>
    </xf>
    <xf numFmtId="167" fontId="42" fillId="0" borderId="63" xfId="0" applyNumberFormat="1" applyFont="1" applyBorder="1" applyAlignment="1">
      <alignment horizontal="center" vertical="center" wrapText="1"/>
    </xf>
    <xf numFmtId="167" fontId="42" fillId="0" borderId="64" xfId="0" applyNumberFormat="1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17" borderId="62" xfId="0" applyFont="1" applyFill="1" applyBorder="1" applyAlignment="1">
      <alignment horizontal="center"/>
    </xf>
    <xf numFmtId="0" fontId="35" fillId="17" borderId="61" xfId="0" applyFont="1" applyFill="1" applyBorder="1" applyAlignment="1">
      <alignment horizontal="center"/>
    </xf>
    <xf numFmtId="0" fontId="35" fillId="16" borderId="2" xfId="0" applyFont="1" applyFill="1" applyBorder="1" applyAlignment="1">
      <alignment horizontal="center" vertical="center" wrapText="1"/>
    </xf>
    <xf numFmtId="0" fontId="35" fillId="16" borderId="4" xfId="0" applyFont="1" applyFill="1" applyBorder="1" applyAlignment="1">
      <alignment horizontal="center" vertical="center" wrapText="1"/>
    </xf>
    <xf numFmtId="0" fontId="35" fillId="16" borderId="3" xfId="0" applyFont="1" applyFill="1" applyBorder="1" applyAlignment="1">
      <alignment horizontal="center" vertical="center" wrapText="1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167" fontId="42" fillId="15" borderId="63" xfId="2" applyNumberFormat="1" applyFont="1" applyFill="1" applyBorder="1" applyAlignment="1">
      <alignment horizontal="center" vertical="center" wrapText="1"/>
    </xf>
    <xf numFmtId="167" fontId="42" fillId="15" borderId="64" xfId="2" applyNumberFormat="1" applyFont="1" applyFill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2" fontId="6" fillId="18" borderId="12" xfId="0" applyNumberFormat="1" applyFont="1" applyFill="1" applyBorder="1" applyAlignment="1">
      <alignment horizontal="center" vertical="center"/>
    </xf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D6DF8BC5-BFC1-4095-A99E-EE96EEE0F8C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M102"/>
  <sheetViews>
    <sheetView tabSelected="1" topLeftCell="A15" zoomScale="40" zoomScaleNormal="40" zoomScaleSheetLayoutView="50" workbookViewId="0">
      <selection activeCell="M17" sqref="M1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5" width="19" customWidth="1"/>
    <col min="6" max="6" width="11.44140625" customWidth="1"/>
    <col min="7" max="7" width="24.33203125" customWidth="1"/>
    <col min="8" max="8" width="28.21875" customWidth="1"/>
    <col min="9" max="9" width="11.33203125" customWidth="1"/>
    <col min="10" max="10" width="25.5546875" customWidth="1"/>
    <col min="11" max="11" width="33.88671875" customWidth="1"/>
    <col min="12" max="12" width="17.77734375" customWidth="1"/>
    <col min="13" max="13" width="29.88671875" customWidth="1"/>
  </cols>
  <sheetData>
    <row r="1" spans="1:1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3" customHeight="1">
      <c r="A2" s="1"/>
      <c r="B2" s="163"/>
      <c r="C2" s="166" t="s">
        <v>160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3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</row>
    <row r="4" spans="1:13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</row>
    <row r="5" spans="1:13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</row>
    <row r="6" spans="1:13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</row>
    <row r="7" spans="1:13" ht="33" customHeight="1">
      <c r="A7" s="1"/>
      <c r="B7" s="126" t="s">
        <v>1</v>
      </c>
      <c r="C7" s="172" t="s">
        <v>173</v>
      </c>
      <c r="D7" s="173"/>
      <c r="E7" s="173"/>
      <c r="F7" s="173"/>
      <c r="G7" s="173"/>
      <c r="H7" s="173"/>
      <c r="I7" s="173"/>
      <c r="J7" s="173"/>
      <c r="K7" s="173"/>
      <c r="L7" s="173"/>
      <c r="M7" s="173"/>
    </row>
    <row r="8" spans="1:13" ht="33" customHeight="1">
      <c r="A8" s="1"/>
      <c r="B8" s="126" t="s">
        <v>2</v>
      </c>
      <c r="C8" s="174">
        <v>45953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</row>
    <row r="9" spans="1:13" ht="33" customHeight="1">
      <c r="A9" s="1"/>
      <c r="B9" s="126" t="s">
        <v>3</v>
      </c>
      <c r="C9" s="272">
        <v>1205</v>
      </c>
      <c r="D9" s="273"/>
      <c r="E9" s="273"/>
      <c r="F9" s="273"/>
      <c r="G9" s="273"/>
      <c r="H9" s="273"/>
      <c r="I9" s="273"/>
      <c r="J9" s="273"/>
      <c r="K9" s="273"/>
      <c r="L9" s="273"/>
      <c r="M9" s="273"/>
    </row>
    <row r="10" spans="1:13" ht="33" customHeight="1">
      <c r="A10" s="1"/>
      <c r="B10" s="126" t="s">
        <v>4</v>
      </c>
      <c r="C10" s="174"/>
      <c r="D10" s="173"/>
      <c r="E10" s="173"/>
      <c r="F10" s="173"/>
      <c r="G10" s="173"/>
      <c r="H10" s="173"/>
      <c r="I10" s="173"/>
      <c r="J10" s="173"/>
      <c r="K10" s="173"/>
      <c r="L10" s="173"/>
      <c r="M10" s="173"/>
    </row>
    <row r="11" spans="1:13" ht="33" customHeight="1">
      <c r="A11" s="1"/>
      <c r="B11" s="126" t="s">
        <v>5</v>
      </c>
      <c r="C11" s="189">
        <v>3.5459999999999998</v>
      </c>
      <c r="D11" s="173"/>
      <c r="E11" s="173"/>
      <c r="F11" s="173"/>
      <c r="G11" s="173"/>
      <c r="H11" s="173"/>
      <c r="I11" s="173"/>
      <c r="J11" s="173"/>
      <c r="K11" s="173"/>
      <c r="L11" s="173"/>
      <c r="M11" s="173"/>
    </row>
    <row r="12" spans="1:13" ht="14.25" customHeight="1">
      <c r="A12" s="1"/>
      <c r="B12" s="106"/>
      <c r="C12" s="5"/>
      <c r="D12" s="6"/>
      <c r="E12" s="6"/>
      <c r="F12" s="6"/>
      <c r="G12" s="6"/>
      <c r="H12" s="190"/>
      <c r="I12" s="190"/>
      <c r="J12" s="191"/>
      <c r="K12" s="190"/>
      <c r="L12" s="190"/>
      <c r="M12" s="191"/>
    </row>
    <row r="13" spans="1:13" ht="52.8" customHeight="1">
      <c r="A13" s="1"/>
      <c r="B13" s="175"/>
      <c r="C13" s="177" t="s">
        <v>6</v>
      </c>
      <c r="D13" s="177" t="s">
        <v>7</v>
      </c>
      <c r="E13" s="186" t="s">
        <v>175</v>
      </c>
      <c r="F13" s="187"/>
      <c r="G13" s="188"/>
      <c r="H13" s="179" t="s">
        <v>186</v>
      </c>
      <c r="I13" s="180"/>
      <c r="J13" s="181"/>
      <c r="K13" s="193" t="s">
        <v>187</v>
      </c>
      <c r="L13" s="194"/>
      <c r="M13" s="195"/>
    </row>
    <row r="14" spans="1:13" ht="33.6" customHeight="1">
      <c r="A14" s="1"/>
      <c r="B14" s="176"/>
      <c r="C14" s="178"/>
      <c r="D14" s="178"/>
      <c r="E14" s="184" t="s">
        <v>10</v>
      </c>
      <c r="F14" s="185"/>
      <c r="G14" s="143" t="s">
        <v>11</v>
      </c>
      <c r="H14" s="182" t="s">
        <v>10</v>
      </c>
      <c r="I14" s="183"/>
      <c r="J14" s="125" t="s">
        <v>11</v>
      </c>
      <c r="K14" s="196" t="s">
        <v>171</v>
      </c>
      <c r="L14" s="197"/>
      <c r="M14" s="95" t="s">
        <v>172</v>
      </c>
    </row>
    <row r="15" spans="1:13" ht="69.599999999999994" customHeight="1">
      <c r="A15" s="1"/>
      <c r="B15" s="91" t="s">
        <v>179</v>
      </c>
      <c r="C15" s="91">
        <v>13</v>
      </c>
      <c r="D15" s="24" t="s">
        <v>174</v>
      </c>
      <c r="E15" s="202">
        <v>217.35</v>
      </c>
      <c r="F15" s="203"/>
      <c r="G15" s="139">
        <f>C15*E15</f>
        <v>2825.5499999999997</v>
      </c>
      <c r="H15" s="200"/>
      <c r="I15" s="201"/>
      <c r="J15" s="139"/>
      <c r="K15" s="144"/>
      <c r="L15" s="145"/>
      <c r="M15" s="127"/>
    </row>
    <row r="16" spans="1:13" ht="69.599999999999994" customHeight="1">
      <c r="A16" s="1"/>
      <c r="B16" s="91" t="s">
        <v>180</v>
      </c>
      <c r="C16" s="91">
        <v>3</v>
      </c>
      <c r="D16" s="24" t="s">
        <v>174</v>
      </c>
      <c r="E16" s="202">
        <v>217.35</v>
      </c>
      <c r="F16" s="203"/>
      <c r="G16" s="139">
        <f t="shared" ref="G16:G21" si="0">C16*E16</f>
        <v>652.04999999999995</v>
      </c>
      <c r="H16" s="200"/>
      <c r="I16" s="201"/>
      <c r="J16" s="139"/>
      <c r="K16" s="144"/>
      <c r="L16" s="145"/>
      <c r="M16" s="127"/>
    </row>
    <row r="17" spans="1:13" ht="69.599999999999994" customHeight="1">
      <c r="A17" s="1"/>
      <c r="B17" s="91" t="s">
        <v>181</v>
      </c>
      <c r="C17" s="91">
        <v>12</v>
      </c>
      <c r="D17" s="24" t="s">
        <v>174</v>
      </c>
      <c r="E17" s="202">
        <v>217.35</v>
      </c>
      <c r="F17" s="203"/>
      <c r="G17" s="139">
        <f t="shared" si="0"/>
        <v>2608.1999999999998</v>
      </c>
      <c r="H17" s="200"/>
      <c r="I17" s="201"/>
      <c r="J17" s="139"/>
      <c r="K17" s="144"/>
      <c r="L17" s="145"/>
      <c r="M17" s="127"/>
    </row>
    <row r="18" spans="1:13" ht="69.599999999999994" customHeight="1">
      <c r="A18" s="1"/>
      <c r="B18" s="91" t="s">
        <v>182</v>
      </c>
      <c r="C18" s="91">
        <v>6</v>
      </c>
      <c r="D18" s="24" t="s">
        <v>174</v>
      </c>
      <c r="E18" s="202">
        <v>162.46</v>
      </c>
      <c r="F18" s="203"/>
      <c r="G18" s="139">
        <f t="shared" si="0"/>
        <v>974.76</v>
      </c>
      <c r="H18" s="200">
        <v>162</v>
      </c>
      <c r="I18" s="201"/>
      <c r="J18" s="139">
        <f>C18*H18</f>
        <v>972</v>
      </c>
      <c r="K18" s="144"/>
      <c r="L18" s="145"/>
      <c r="M18" s="127"/>
    </row>
    <row r="19" spans="1:13" ht="69.599999999999994" customHeight="1">
      <c r="A19" s="1"/>
      <c r="B19" s="91" t="s">
        <v>183</v>
      </c>
      <c r="C19" s="91">
        <v>10</v>
      </c>
      <c r="D19" s="24" t="s">
        <v>174</v>
      </c>
      <c r="E19" s="202">
        <v>162.46</v>
      </c>
      <c r="F19" s="203"/>
      <c r="G19" s="139">
        <f t="shared" si="0"/>
        <v>1624.6000000000001</v>
      </c>
      <c r="H19" s="200">
        <v>162</v>
      </c>
      <c r="I19" s="201"/>
      <c r="J19" s="139">
        <f t="shared" ref="J19:J21" si="1">C19*H19</f>
        <v>1620</v>
      </c>
      <c r="K19" s="144"/>
      <c r="L19" s="145"/>
      <c r="M19" s="127"/>
    </row>
    <row r="20" spans="1:13" ht="69.599999999999994" customHeight="1">
      <c r="A20" s="1"/>
      <c r="B20" s="91" t="s">
        <v>184</v>
      </c>
      <c r="C20" s="91">
        <v>7</v>
      </c>
      <c r="D20" s="24" t="s">
        <v>174</v>
      </c>
      <c r="E20" s="202">
        <v>162.46</v>
      </c>
      <c r="F20" s="203"/>
      <c r="G20" s="139">
        <f t="shared" si="0"/>
        <v>1137.22</v>
      </c>
      <c r="H20" s="200">
        <v>164</v>
      </c>
      <c r="I20" s="201"/>
      <c r="J20" s="139">
        <f t="shared" si="1"/>
        <v>1148</v>
      </c>
      <c r="K20" s="144"/>
      <c r="L20" s="145"/>
      <c r="M20" s="127"/>
    </row>
    <row r="21" spans="1:13" ht="69.599999999999994" customHeight="1">
      <c r="A21" s="1"/>
      <c r="B21" s="91" t="s">
        <v>185</v>
      </c>
      <c r="C21" s="91">
        <v>3</v>
      </c>
      <c r="D21" s="24" t="s">
        <v>174</v>
      </c>
      <c r="E21" s="202">
        <v>162.46</v>
      </c>
      <c r="F21" s="203"/>
      <c r="G21" s="139">
        <f t="shared" si="0"/>
        <v>487.38</v>
      </c>
      <c r="H21" s="200">
        <v>164</v>
      </c>
      <c r="I21" s="201"/>
      <c r="J21" s="139">
        <f t="shared" si="1"/>
        <v>492</v>
      </c>
      <c r="K21" s="144"/>
      <c r="L21" s="145"/>
      <c r="M21" s="127"/>
    </row>
    <row r="22" spans="1:13" ht="25.5" customHeight="1">
      <c r="A22" s="1"/>
      <c r="B22" s="108"/>
      <c r="C22" s="82"/>
      <c r="D22" s="138"/>
      <c r="E22" s="146" t="s">
        <v>12</v>
      </c>
      <c r="F22" s="146"/>
      <c r="G22" s="136">
        <f>SUM(G15:G21)</f>
        <v>10309.759999999998</v>
      </c>
      <c r="H22" s="146" t="s">
        <v>12</v>
      </c>
      <c r="I22" s="146"/>
      <c r="J22" s="136">
        <f>SUM(J15:J21)</f>
        <v>4232</v>
      </c>
      <c r="K22" s="192" t="s">
        <v>12</v>
      </c>
      <c r="L22" s="192"/>
      <c r="M22" s="132">
        <f>SUM(M15:M21)</f>
        <v>0</v>
      </c>
    </row>
    <row r="23" spans="1:13" ht="25.5" customHeight="1">
      <c r="A23" s="1"/>
      <c r="B23" s="104"/>
      <c r="C23" s="82"/>
      <c r="D23" s="138"/>
      <c r="E23" s="146" t="s">
        <v>13</v>
      </c>
      <c r="F23" s="146"/>
      <c r="G23" s="136">
        <f>0.18*G22</f>
        <v>1855.7567999999997</v>
      </c>
      <c r="H23" s="146" t="s">
        <v>13</v>
      </c>
      <c r="I23" s="146"/>
      <c r="J23" s="136">
        <f>J22*0.18</f>
        <v>761.76</v>
      </c>
      <c r="K23" s="146" t="s">
        <v>13</v>
      </c>
      <c r="L23" s="146"/>
      <c r="M23" s="133">
        <f>0.18*M22</f>
        <v>0</v>
      </c>
    </row>
    <row r="24" spans="1:13" ht="25.5" customHeight="1">
      <c r="A24" s="1"/>
      <c r="B24" s="104"/>
      <c r="C24" s="82"/>
      <c r="D24" s="138"/>
      <c r="E24" s="146" t="s">
        <v>14</v>
      </c>
      <c r="F24" s="146"/>
      <c r="G24" s="136"/>
      <c r="H24" s="146" t="s">
        <v>14</v>
      </c>
      <c r="I24" s="146"/>
      <c r="J24" s="136"/>
      <c r="K24" s="146" t="s">
        <v>14</v>
      </c>
      <c r="L24" s="146"/>
      <c r="M24" s="134"/>
    </row>
    <row r="25" spans="1:13" ht="25.5" customHeight="1">
      <c r="A25" s="1"/>
      <c r="B25" s="104"/>
      <c r="C25" s="83"/>
      <c r="D25" s="85"/>
      <c r="E25" s="146" t="s">
        <v>15</v>
      </c>
      <c r="F25" s="146"/>
      <c r="G25" s="136">
        <f>SUM(G22:G23)</f>
        <v>12165.516799999998</v>
      </c>
      <c r="H25" s="146" t="s">
        <v>15</v>
      </c>
      <c r="I25" s="146"/>
      <c r="J25" s="136">
        <f>+J22+J23</f>
        <v>4993.76</v>
      </c>
      <c r="K25" s="146" t="s">
        <v>15</v>
      </c>
      <c r="L25" s="146"/>
      <c r="M25" s="129">
        <f>SUM(M22:M23)</f>
        <v>0</v>
      </c>
    </row>
    <row r="26" spans="1:13" ht="14.25" customHeight="1">
      <c r="A26" s="1"/>
      <c r="B26" s="109"/>
      <c r="C26" s="7"/>
      <c r="D26" s="7"/>
      <c r="E26" s="7"/>
      <c r="F26" s="7"/>
      <c r="G26" s="7"/>
      <c r="H26" s="7"/>
      <c r="I26" s="7"/>
      <c r="J26" s="8"/>
      <c r="K26" s="8"/>
      <c r="L26" s="8"/>
      <c r="M26" s="128"/>
    </row>
    <row r="27" spans="1:13" ht="14.25" customHeight="1">
      <c r="A27" s="1"/>
      <c r="B27" s="110"/>
      <c r="C27" s="3"/>
      <c r="D27" s="3"/>
      <c r="E27" s="3"/>
      <c r="F27" s="3"/>
      <c r="G27" s="3"/>
      <c r="H27" s="9"/>
      <c r="I27" s="9"/>
      <c r="J27" s="9"/>
      <c r="K27" s="9"/>
      <c r="L27" s="9"/>
      <c r="M27" s="9"/>
    </row>
    <row r="28" spans="1:13" ht="33" customHeight="1">
      <c r="A28" s="1"/>
      <c r="B28" s="198" t="s">
        <v>16</v>
      </c>
      <c r="C28" s="199"/>
      <c r="D28" s="71" t="s">
        <v>154</v>
      </c>
      <c r="E28" s="4"/>
      <c r="F28" s="4"/>
      <c r="G28" s="4"/>
      <c r="H28" s="4"/>
      <c r="I28" s="4"/>
      <c r="J28" s="4"/>
      <c r="K28" s="4"/>
      <c r="L28" s="4"/>
      <c r="M28" s="4"/>
    </row>
    <row r="29" spans="1:13" ht="30.6" customHeight="1">
      <c r="A29" s="1"/>
      <c r="B29" s="147" t="s">
        <v>17</v>
      </c>
      <c r="C29" s="148"/>
      <c r="D29" s="72">
        <v>0.4</v>
      </c>
      <c r="E29" s="73" t="s">
        <v>144</v>
      </c>
      <c r="F29" s="78" cm="1">
        <f t="array" ref="F29">_xlfn.IFS(E29=PUNTAJES!$E$9,PUNTAJES!$F$9,E29=PUNTAJES!$E$10,PUNTAJES!$F$10,E29=PUNTAJES!$E$11,PUNTAJES!$F$11,E29=PUNTAJES!$E$12,PUNTAJES!$F$12,E29=PUNTAJES!$E$13,PUNTAJES!$F$13)</f>
        <v>3</v>
      </c>
      <c r="G29" s="270">
        <f>D29*F29</f>
        <v>1.2000000000000002</v>
      </c>
      <c r="H29" s="73" t="s">
        <v>144</v>
      </c>
      <c r="I29" s="78" cm="1">
        <f t="array" ref="I29">_xlfn.IFS(H29=PUNTAJES!$E$9,PUNTAJES!$F$9,H29=PUNTAJES!$E$10,PUNTAJES!$F$10,H29=PUNTAJES!$E$11,PUNTAJES!$F$11,H29=PUNTAJES!$E$12,PUNTAJES!$F$12,H29=PUNTAJES!$E$13,PUNTAJES!$F$13)</f>
        <v>3</v>
      </c>
      <c r="J29" s="130">
        <f>D29*I29</f>
        <v>1.2000000000000002</v>
      </c>
      <c r="K29" s="73" t="s">
        <v>147</v>
      </c>
      <c r="L29" s="78">
        <v>3</v>
      </c>
      <c r="M29" s="130">
        <v>1</v>
      </c>
    </row>
    <row r="30" spans="1:13" ht="30.6" customHeight="1">
      <c r="A30" s="1"/>
      <c r="B30" s="147" t="s">
        <v>155</v>
      </c>
      <c r="C30" s="148"/>
      <c r="D30" s="72">
        <v>0.2</v>
      </c>
      <c r="E30" s="74" t="s">
        <v>126</v>
      </c>
      <c r="F30" s="80" cm="1">
        <f t="array" ref="F30">_xlfn.IFS(E30=PUNTAJES!$B$4,PUNTAJES!$C$4,E30=PUNTAJES!$B$5,PUNTAJES!$C$5,E30=PUNTAJES!$B$6,PUNTAJES!$C$6,E30=PUNTAJES!$B$7,PUNTAJES!$C$7,E30=PUNTAJES!$B$8,PUNTAJES!$C$8,E30=PUNTAJES!$B$9,PUNTAJES!$C$9)</f>
        <v>5</v>
      </c>
      <c r="G30" s="270">
        <f t="shared" ref="G30:G34" si="2">D30*F30</f>
        <v>1</v>
      </c>
      <c r="H30" s="74" t="s">
        <v>132</v>
      </c>
      <c r="I30" s="80" cm="1">
        <f t="array" ref="I30">_xlfn.IFS(H30=PUNTAJES!$B$4,PUNTAJES!$C$4,H30=PUNTAJES!$B$5,PUNTAJES!$C$5,H30=PUNTAJES!$B$6,PUNTAJES!$C$6,H30=PUNTAJES!$B$7,PUNTAJES!$C$7,H30=PUNTAJES!$B$8,PUNTAJES!$C$8,H30=PUNTAJES!$B$9,PUNTAJES!$C$9)</f>
        <v>3</v>
      </c>
      <c r="J30" s="130">
        <f t="shared" ref="J30:J34" si="3">D30*I30</f>
        <v>0.60000000000000009</v>
      </c>
      <c r="K30" s="74" t="s">
        <v>126</v>
      </c>
      <c r="L30" s="80">
        <v>5</v>
      </c>
      <c r="M30" s="130">
        <v>1</v>
      </c>
    </row>
    <row r="31" spans="1:13" ht="30.6" customHeight="1">
      <c r="A31" s="2"/>
      <c r="B31" s="147" t="s">
        <v>143</v>
      </c>
      <c r="C31" s="148"/>
      <c r="D31" s="75">
        <v>0.1</v>
      </c>
      <c r="E31" s="76" t="s">
        <v>151</v>
      </c>
      <c r="F31" s="81" cm="1">
        <f t="array" ref="F31">_xlfn.IFS(E31=PUNTAJES!$B$12,PUNTAJES!$C$12,E31=PUNTAJES!$B$13,PUNTAJES!$C$13,E31=PUNTAJES!$B$14,PUNTAJES!$C$14,E31=PUNTAJES!$B$15,PUNTAJES!$C$15,E31=PUNTAJES!$B$16,PUNTAJES!$C$16)</f>
        <v>3</v>
      </c>
      <c r="G31" s="270">
        <f t="shared" si="2"/>
        <v>0.30000000000000004</v>
      </c>
      <c r="H31" s="76" t="s">
        <v>153</v>
      </c>
      <c r="I31" s="81" cm="1">
        <f t="array" ref="I31">_xlfn.IFS(H31=PUNTAJES!$B$12,PUNTAJES!$C$12,H31=PUNTAJES!$B$13,PUNTAJES!$C$13,H31=PUNTAJES!$B$14,PUNTAJES!$C$14,H31=PUNTAJES!$B$15,PUNTAJES!$C$15,H31=PUNTAJES!$B$16,PUNTAJES!$C$16)</f>
        <v>1</v>
      </c>
      <c r="J31" s="130">
        <f t="shared" si="3"/>
        <v>0.1</v>
      </c>
      <c r="K31" s="76" t="s">
        <v>153</v>
      </c>
      <c r="L31" s="81">
        <v>4</v>
      </c>
      <c r="M31" s="130">
        <v>0.3</v>
      </c>
    </row>
    <row r="32" spans="1:13" ht="30.6" customHeight="1">
      <c r="A32" s="1"/>
      <c r="B32" s="147" t="s">
        <v>163</v>
      </c>
      <c r="C32" s="148"/>
      <c r="D32" s="72">
        <v>0.15</v>
      </c>
      <c r="E32" s="74" t="s">
        <v>167</v>
      </c>
      <c r="F32" s="80" cm="1">
        <f t="array" ref="F32">_xlfn.IFS(E32=PUNTAJES!$B$19,PUNTAJES!$C$19,E32=PUNTAJES!$B$20,PUNTAJES!$C$20,E32=PUNTAJES!$B$21,PUNTAJES!$C$21)</f>
        <v>0</v>
      </c>
      <c r="G32" s="270">
        <f t="shared" si="2"/>
        <v>0</v>
      </c>
      <c r="H32" s="74" t="s">
        <v>167</v>
      </c>
      <c r="I32" s="80" cm="1">
        <f t="array" ref="I32">_xlfn.IFS(H32=PUNTAJES!$B$19,PUNTAJES!$C$19,H32=PUNTAJES!$B$20,PUNTAJES!$C$20,H32=PUNTAJES!$B$21,PUNTAJES!$C$21)</f>
        <v>0</v>
      </c>
      <c r="J32" s="130">
        <f t="shared" si="3"/>
        <v>0</v>
      </c>
      <c r="K32" s="74" t="s">
        <v>167</v>
      </c>
      <c r="L32" s="80">
        <v>0</v>
      </c>
      <c r="M32" s="130">
        <v>0</v>
      </c>
    </row>
    <row r="33" spans="1:13" ht="30.6" customHeight="1">
      <c r="A33" s="1"/>
      <c r="B33" s="147" t="s">
        <v>157</v>
      </c>
      <c r="C33" s="148"/>
      <c r="D33" s="72">
        <v>0.05</v>
      </c>
      <c r="E33" s="74" t="s">
        <v>140</v>
      </c>
      <c r="F33" s="80" cm="1">
        <f t="array" ref="F33">_xlfn.IFS(E33=PUNTAJES!$H$9,PUNTAJES!$I$9,E33=PUNTAJES!$H$10,PUNTAJES!$I$10,E33=PUNTAJES!$H$11,PUNTAJES!$I$11,E33=PUNTAJES!$H$12,PUNTAJES!$I$12)</f>
        <v>4</v>
      </c>
      <c r="G33" s="270">
        <f t="shared" si="2"/>
        <v>0.2</v>
      </c>
      <c r="H33" s="74" t="s">
        <v>145</v>
      </c>
      <c r="I33" s="80" cm="1">
        <f t="array" ref="I33">_xlfn.IFS(H33=PUNTAJES!$H$9,PUNTAJES!$I$9,H33=PUNTAJES!$H$10,PUNTAJES!$I$10,H33=PUNTAJES!$H$11,PUNTAJES!$I$11,H33=PUNTAJES!$H$12,PUNTAJES!$I$12)</f>
        <v>2</v>
      </c>
      <c r="J33" s="130">
        <f t="shared" si="3"/>
        <v>0.1</v>
      </c>
      <c r="K33" s="74" t="s">
        <v>145</v>
      </c>
      <c r="L33" s="80">
        <v>2</v>
      </c>
      <c r="M33" s="130">
        <v>0.2</v>
      </c>
    </row>
    <row r="34" spans="1:13" ht="30.6" customHeight="1" thickBot="1">
      <c r="A34" s="1"/>
      <c r="B34" s="147" t="s">
        <v>124</v>
      </c>
      <c r="C34" s="148"/>
      <c r="D34" s="72">
        <v>0.1</v>
      </c>
      <c r="E34" s="74" t="s">
        <v>127</v>
      </c>
      <c r="F34" s="80" cm="1">
        <f t="array" ref="F34">_xlfn.IFS(E34=PUNTAJES!$E$4,PUNTAJES!$F$4,E34=PUNTAJES!$E$5,PUNTAJES!$F$5,E34=PUNTAJES!$E$6,PUNTAJES!$F$6)</f>
        <v>3</v>
      </c>
      <c r="G34" s="270">
        <f t="shared" si="2"/>
        <v>0.30000000000000004</v>
      </c>
      <c r="H34" s="74" t="s">
        <v>130</v>
      </c>
      <c r="I34" s="80" cm="1">
        <f t="array" ref="I34">_xlfn.IFS(H34=PUNTAJES!$E$4,PUNTAJES!$F$4,H34=PUNTAJES!$E$5,PUNTAJES!$F$5,H34=PUNTAJES!$E$6,PUNTAJES!$F$6)</f>
        <v>2</v>
      </c>
      <c r="J34" s="131">
        <f t="shared" si="3"/>
        <v>0.2</v>
      </c>
      <c r="K34" s="74" t="s">
        <v>127</v>
      </c>
      <c r="L34" s="80">
        <v>3</v>
      </c>
      <c r="M34" s="131">
        <v>0</v>
      </c>
    </row>
    <row r="35" spans="1:13" ht="30.6" customHeight="1" thickBot="1">
      <c r="A35" s="1"/>
      <c r="B35" s="147" t="s">
        <v>15</v>
      </c>
      <c r="C35" s="148"/>
      <c r="D35" s="77">
        <f>SUM(D29:D34)</f>
        <v>1.0000000000000002</v>
      </c>
      <c r="E35" s="84" t="s">
        <v>159</v>
      </c>
      <c r="F35" s="120">
        <f>SUM(F29:F34)</f>
        <v>18</v>
      </c>
      <c r="G35" s="271">
        <f>SUM(G29:G34)</f>
        <v>3</v>
      </c>
      <c r="H35" s="84" t="s">
        <v>159</v>
      </c>
      <c r="I35" s="120">
        <f>SUM(I29:I34)</f>
        <v>11</v>
      </c>
      <c r="J35" s="135"/>
      <c r="K35" s="84" t="s">
        <v>159</v>
      </c>
      <c r="L35" s="120">
        <f>SUM(L29:L34)</f>
        <v>17</v>
      </c>
      <c r="M35" s="135"/>
    </row>
    <row r="36" spans="1:13" ht="31.8" customHeight="1">
      <c r="A36" s="1"/>
      <c r="B36" s="112"/>
      <c r="C36" s="161" t="s">
        <v>18</v>
      </c>
      <c r="D36" s="162"/>
      <c r="E36" s="140"/>
      <c r="F36" s="140"/>
      <c r="G36" s="140"/>
      <c r="H36" s="156"/>
      <c r="I36" s="157"/>
      <c r="J36" s="159"/>
      <c r="K36" s="156" t="s">
        <v>176</v>
      </c>
      <c r="L36" s="157"/>
      <c r="M36" s="158"/>
    </row>
    <row r="37" spans="1:13" ht="31.8" customHeight="1">
      <c r="A37" s="1"/>
      <c r="B37" s="112"/>
      <c r="C37" s="154" t="s">
        <v>161</v>
      </c>
      <c r="D37" s="160"/>
      <c r="E37" s="141"/>
      <c r="F37" s="141"/>
      <c r="G37" s="141"/>
      <c r="H37" s="156"/>
      <c r="I37" s="157"/>
      <c r="J37" s="158"/>
      <c r="K37" s="156" t="s">
        <v>177</v>
      </c>
      <c r="L37" s="157"/>
      <c r="M37" s="158"/>
    </row>
    <row r="38" spans="1:13" ht="31.8" customHeight="1">
      <c r="A38" s="1"/>
      <c r="B38" s="112"/>
      <c r="C38" s="154" t="s">
        <v>19</v>
      </c>
      <c r="D38" s="155"/>
      <c r="E38" s="142"/>
      <c r="F38" s="142"/>
      <c r="G38" s="142"/>
      <c r="H38" s="156"/>
      <c r="I38" s="157"/>
      <c r="J38" s="158"/>
      <c r="K38" s="156" t="s">
        <v>178</v>
      </c>
      <c r="L38" s="157"/>
      <c r="M38" s="158"/>
    </row>
    <row r="39" spans="1:13" ht="36.6" customHeight="1">
      <c r="A39" s="1"/>
      <c r="B39" s="110"/>
      <c r="C39" s="3"/>
      <c r="D39" s="3"/>
      <c r="E39" s="3"/>
      <c r="F39" s="3"/>
      <c r="G39" s="3"/>
      <c r="H39" s="11"/>
      <c r="I39" s="11"/>
      <c r="J39" s="11"/>
      <c r="K39" s="11"/>
      <c r="L39" s="11"/>
      <c r="M39" s="11"/>
    </row>
    <row r="40" spans="1:13" ht="29.4" customHeight="1">
      <c r="A40" s="2"/>
      <c r="B40" s="149" t="s">
        <v>20</v>
      </c>
      <c r="C40" s="150"/>
      <c r="D40" s="150"/>
      <c r="E40" s="137"/>
      <c r="F40" s="137"/>
      <c r="G40" s="137"/>
      <c r="H40" s="151"/>
      <c r="I40" s="151"/>
      <c r="J40" s="152"/>
      <c r="K40" s="152"/>
      <c r="L40" s="152"/>
      <c r="M40" s="152"/>
    </row>
    <row r="41" spans="1:13" ht="33.6" customHeight="1">
      <c r="A41" s="2"/>
      <c r="B41" s="113"/>
      <c r="C41" s="12"/>
      <c r="D41" s="12"/>
      <c r="E41" s="12"/>
      <c r="F41" s="12"/>
      <c r="G41" s="12"/>
      <c r="H41" s="152"/>
      <c r="I41" s="152"/>
      <c r="J41" s="153"/>
      <c r="K41" s="153"/>
      <c r="L41" s="153"/>
      <c r="M41" s="153"/>
    </row>
    <row r="42" spans="1:13" ht="27.6" customHeight="1">
      <c r="A42" s="2"/>
      <c r="B42" s="110"/>
      <c r="C42" s="13"/>
      <c r="D42" s="13"/>
      <c r="E42" s="13"/>
      <c r="F42" s="13"/>
      <c r="G42" s="13"/>
      <c r="H42" s="152"/>
      <c r="I42" s="152"/>
      <c r="J42" s="152"/>
      <c r="K42" s="152"/>
      <c r="L42" s="152"/>
      <c r="M42" s="152"/>
    </row>
    <row r="43" spans="1:13" ht="14.25" customHeight="1" thickBot="1">
      <c r="A43" s="1"/>
      <c r="B43" s="114"/>
      <c r="C43" s="115"/>
      <c r="D43" s="115"/>
      <c r="E43" s="115"/>
      <c r="F43" s="115"/>
      <c r="G43" s="115"/>
      <c r="H43" s="116"/>
      <c r="I43" s="116"/>
      <c r="J43" s="116"/>
      <c r="K43" s="116"/>
      <c r="L43" s="116"/>
      <c r="M43" s="116"/>
    </row>
    <row r="44" spans="1:1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</sheetData>
  <mergeCells count="71">
    <mergeCell ref="H16:I16"/>
    <mergeCell ref="H17:I17"/>
    <mergeCell ref="H18:I18"/>
    <mergeCell ref="H19:I19"/>
    <mergeCell ref="H20:I20"/>
    <mergeCell ref="H21:I21"/>
    <mergeCell ref="E15:F15"/>
    <mergeCell ref="E16:F16"/>
    <mergeCell ref="E17:F17"/>
    <mergeCell ref="E18:F18"/>
    <mergeCell ref="E19:F19"/>
    <mergeCell ref="E20:F20"/>
    <mergeCell ref="E21:F21"/>
    <mergeCell ref="K12:M12"/>
    <mergeCell ref="K13:M13"/>
    <mergeCell ref="K14:L14"/>
    <mergeCell ref="B28:C28"/>
    <mergeCell ref="B29:C29"/>
    <mergeCell ref="B30:C30"/>
    <mergeCell ref="K15:L15"/>
    <mergeCell ref="H15:I15"/>
    <mergeCell ref="K18:L18"/>
    <mergeCell ref="K19:L19"/>
    <mergeCell ref="B31:C31"/>
    <mergeCell ref="B2:B5"/>
    <mergeCell ref="C2:M3"/>
    <mergeCell ref="C4:M5"/>
    <mergeCell ref="C7:M7"/>
    <mergeCell ref="C9:M9"/>
    <mergeCell ref="C8:M8"/>
    <mergeCell ref="B13:B14"/>
    <mergeCell ref="C13:C14"/>
    <mergeCell ref="D13:D14"/>
    <mergeCell ref="H13:J13"/>
    <mergeCell ref="H14:I14"/>
    <mergeCell ref="E14:F14"/>
    <mergeCell ref="E13:G13"/>
    <mergeCell ref="C10:M10"/>
    <mergeCell ref="C11:M11"/>
    <mergeCell ref="H12:J12"/>
    <mergeCell ref="K16:L16"/>
    <mergeCell ref="K17:L17"/>
    <mergeCell ref="K22:L22"/>
    <mergeCell ref="H22:I22"/>
    <mergeCell ref="B32:C32"/>
    <mergeCell ref="B40:D40"/>
    <mergeCell ref="H40:M42"/>
    <mergeCell ref="C38:D38"/>
    <mergeCell ref="H38:J38"/>
    <mergeCell ref="K38:M38"/>
    <mergeCell ref="C37:D37"/>
    <mergeCell ref="H37:J37"/>
    <mergeCell ref="B34:C34"/>
    <mergeCell ref="B35:C35"/>
    <mergeCell ref="C36:D36"/>
    <mergeCell ref="H36:J36"/>
    <mergeCell ref="K36:M36"/>
    <mergeCell ref="K37:M37"/>
    <mergeCell ref="B33:C33"/>
    <mergeCell ref="K20:L20"/>
    <mergeCell ref="K21:L21"/>
    <mergeCell ref="E22:F22"/>
    <mergeCell ref="E23:F23"/>
    <mergeCell ref="E24:F24"/>
    <mergeCell ref="E25:F25"/>
    <mergeCell ref="H23:I23"/>
    <mergeCell ref="H24:I24"/>
    <mergeCell ref="K23:L23"/>
    <mergeCell ref="K24:L24"/>
    <mergeCell ref="K25:L25"/>
    <mergeCell ref="H25:I25"/>
  </mergeCells>
  <conditionalFormatting sqref="J28:M28 J39:M3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H33 K33 E33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H34 K34 E34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H31 K31 E31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H30 K30 E30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H29 K29 E29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H32 K32 E32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3"/>
      <c r="C2" s="166" t="s">
        <v>160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212"/>
      <c r="Q2" s="233"/>
      <c r="R2" s="234"/>
      <c r="S2" s="235"/>
      <c r="T2" s="102"/>
    </row>
    <row r="3" spans="1:20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213"/>
      <c r="Q3" s="236"/>
      <c r="R3" s="237"/>
      <c r="S3" s="237"/>
      <c r="T3" s="103"/>
    </row>
    <row r="4" spans="1:20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214"/>
      <c r="Q4" s="236"/>
      <c r="R4" s="237"/>
      <c r="S4" s="237"/>
      <c r="T4" s="103"/>
    </row>
    <row r="5" spans="1:20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72" t="s">
        <v>121</v>
      </c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03"/>
    </row>
    <row r="8" spans="1:20" ht="33" customHeight="1">
      <c r="A8" s="1"/>
      <c r="B8" s="105" t="s">
        <v>2</v>
      </c>
      <c r="C8" s="174">
        <v>45555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03"/>
    </row>
    <row r="9" spans="1:20" ht="33" customHeight="1">
      <c r="A9" s="1"/>
      <c r="B9" s="105" t="s">
        <v>3</v>
      </c>
      <c r="C9" s="174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03"/>
    </row>
    <row r="10" spans="1:20" ht="33" customHeight="1">
      <c r="A10" s="1"/>
      <c r="B10" s="105" t="s">
        <v>4</v>
      </c>
      <c r="C10" s="174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03"/>
    </row>
    <row r="11" spans="1:20" ht="33" customHeight="1">
      <c r="A11" s="1"/>
      <c r="B11" s="105" t="s">
        <v>5</v>
      </c>
      <c r="C11" s="189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03"/>
    </row>
    <row r="12" spans="1:20" ht="14.25" customHeight="1">
      <c r="A12" s="1"/>
      <c r="B12" s="106"/>
      <c r="C12" s="5"/>
      <c r="D12" s="6"/>
      <c r="E12" s="190"/>
      <c r="F12" s="190"/>
      <c r="G12" s="191"/>
      <c r="H12" s="190"/>
      <c r="I12" s="190"/>
      <c r="J12" s="191"/>
      <c r="K12" s="190"/>
      <c r="L12" s="190"/>
      <c r="M12" s="191"/>
      <c r="N12" s="215"/>
      <c r="O12" s="215"/>
      <c r="P12" s="191"/>
      <c r="Q12" s="215"/>
      <c r="R12" s="215"/>
      <c r="S12" s="191"/>
      <c r="T12" s="103"/>
    </row>
    <row r="13" spans="1:20" ht="52.8" customHeight="1">
      <c r="A13" s="1"/>
      <c r="B13" s="175"/>
      <c r="C13" s="220" t="s">
        <v>6</v>
      </c>
      <c r="D13" s="221"/>
      <c r="E13" s="179" t="s">
        <v>168</v>
      </c>
      <c r="F13" s="180"/>
      <c r="G13" s="181"/>
      <c r="H13" s="244" t="s">
        <v>169</v>
      </c>
      <c r="I13" s="245"/>
      <c r="J13" s="246"/>
      <c r="K13" s="193" t="s">
        <v>170</v>
      </c>
      <c r="L13" s="194"/>
      <c r="M13" s="195"/>
      <c r="N13" s="224" t="s">
        <v>8</v>
      </c>
      <c r="O13" s="225"/>
      <c r="P13" s="226"/>
      <c r="Q13" s="247" t="s">
        <v>9</v>
      </c>
      <c r="R13" s="248"/>
      <c r="S13" s="249"/>
      <c r="T13" s="103"/>
    </row>
    <row r="14" spans="1:20" ht="33.6" customHeight="1">
      <c r="A14" s="1"/>
      <c r="B14" s="176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96" t="s">
        <v>10</v>
      </c>
      <c r="L14" s="197"/>
      <c r="M14" s="95" t="s">
        <v>11</v>
      </c>
      <c r="N14" s="229" t="s">
        <v>10</v>
      </c>
      <c r="O14" s="230"/>
      <c r="P14" s="96" t="s">
        <v>11</v>
      </c>
      <c r="Q14" s="204" t="s">
        <v>10</v>
      </c>
      <c r="R14" s="205"/>
      <c r="S14" s="97" t="s">
        <v>11</v>
      </c>
      <c r="T14" s="103"/>
    </row>
    <row r="15" spans="1:20" ht="54.75" customHeight="1">
      <c r="A15" s="1"/>
      <c r="B15" s="107" t="s">
        <v>162</v>
      </c>
      <c r="C15" s="200">
        <v>1</v>
      </c>
      <c r="D15" s="201"/>
      <c r="E15" s="250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8"/>
      <c r="L15" s="208"/>
      <c r="M15" s="98"/>
      <c r="N15" s="207"/>
      <c r="O15" s="207"/>
      <c r="P15" s="99"/>
      <c r="Q15" s="207"/>
      <c r="R15" s="207"/>
      <c r="S15" s="99"/>
      <c r="T15" s="103"/>
    </row>
    <row r="16" spans="1:20" ht="25.5" customHeight="1">
      <c r="A16" s="1"/>
      <c r="B16" s="108"/>
      <c r="C16" s="82"/>
      <c r="D16" s="85"/>
      <c r="E16" s="206" t="s">
        <v>12</v>
      </c>
      <c r="F16" s="206"/>
      <c r="G16" s="89">
        <f>SUM(G15:G15)</f>
        <v>18.5</v>
      </c>
      <c r="H16" s="206" t="s">
        <v>12</v>
      </c>
      <c r="I16" s="206"/>
      <c r="J16" s="93">
        <f>SUM(J15:J15)</f>
        <v>25</v>
      </c>
      <c r="K16" s="206" t="s">
        <v>12</v>
      </c>
      <c r="L16" s="206"/>
      <c r="M16" s="100"/>
      <c r="N16" s="206" t="s">
        <v>12</v>
      </c>
      <c r="O16" s="206"/>
      <c r="P16" s="100"/>
      <c r="Q16" s="206" t="s">
        <v>12</v>
      </c>
      <c r="R16" s="206"/>
      <c r="S16" s="100"/>
      <c r="T16" s="103"/>
    </row>
    <row r="17" spans="1:20" ht="25.5" customHeight="1">
      <c r="A17" s="1"/>
      <c r="B17" s="104"/>
      <c r="C17" s="82"/>
      <c r="D17" s="85"/>
      <c r="E17" s="206" t="s">
        <v>13</v>
      </c>
      <c r="F17" s="206"/>
      <c r="G17" s="90">
        <f>G16*0.18</f>
        <v>3.33</v>
      </c>
      <c r="H17" s="206" t="s">
        <v>13</v>
      </c>
      <c r="I17" s="206"/>
      <c r="J17" s="94">
        <f>J16*0.18</f>
        <v>4.5</v>
      </c>
      <c r="K17" s="206" t="s">
        <v>13</v>
      </c>
      <c r="L17" s="206"/>
      <c r="M17" s="100"/>
      <c r="N17" s="206" t="s">
        <v>13</v>
      </c>
      <c r="O17" s="206"/>
      <c r="P17" s="100"/>
      <c r="Q17" s="206" t="s">
        <v>13</v>
      </c>
      <c r="R17" s="206"/>
      <c r="S17" s="100"/>
      <c r="T17" s="103"/>
    </row>
    <row r="18" spans="1:20" ht="25.5" customHeight="1">
      <c r="A18" s="1"/>
      <c r="B18" s="104"/>
      <c r="C18" s="83"/>
      <c r="D18" s="85"/>
      <c r="E18" s="206" t="s">
        <v>15</v>
      </c>
      <c r="F18" s="206"/>
      <c r="G18" s="90">
        <f>SUM(G16:G17)</f>
        <v>21.83</v>
      </c>
      <c r="H18" s="206" t="s">
        <v>15</v>
      </c>
      <c r="I18" s="206"/>
      <c r="J18" s="94">
        <f>SUM(J16:J17)</f>
        <v>29.5</v>
      </c>
      <c r="K18" s="206" t="s">
        <v>15</v>
      </c>
      <c r="L18" s="206"/>
      <c r="M18" s="100"/>
      <c r="N18" s="206" t="s">
        <v>15</v>
      </c>
      <c r="O18" s="206"/>
      <c r="P18" s="100"/>
      <c r="Q18" s="206" t="s">
        <v>15</v>
      </c>
      <c r="R18" s="20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98" t="s">
        <v>16</v>
      </c>
      <c r="C21" s="19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7" t="s">
        <v>17</v>
      </c>
      <c r="C22" s="14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7" t="s">
        <v>155</v>
      </c>
      <c r="C23" s="14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7" t="s">
        <v>143</v>
      </c>
      <c r="C24" s="14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7" t="s">
        <v>156</v>
      </c>
      <c r="C25" s="14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7" t="s">
        <v>157</v>
      </c>
      <c r="C26" s="14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7" t="s">
        <v>158</v>
      </c>
      <c r="C27" s="14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7" t="s">
        <v>15</v>
      </c>
      <c r="C28" s="14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1" t="s">
        <v>18</v>
      </c>
      <c r="D29" s="162"/>
      <c r="E29" s="156"/>
      <c r="F29" s="157"/>
      <c r="G29" s="159"/>
      <c r="H29" s="156"/>
      <c r="I29" s="157"/>
      <c r="J29" s="159"/>
      <c r="K29" s="156"/>
      <c r="L29" s="157"/>
      <c r="M29" s="159"/>
      <c r="N29" s="156"/>
      <c r="O29" s="157"/>
      <c r="P29" s="159"/>
      <c r="Q29" s="156"/>
      <c r="R29" s="157"/>
      <c r="S29" s="159"/>
      <c r="T29" s="103"/>
    </row>
    <row r="30" spans="1:20" ht="31.8" customHeight="1">
      <c r="A30" s="1"/>
      <c r="B30" s="112"/>
      <c r="C30" s="154" t="s">
        <v>161</v>
      </c>
      <c r="D30" s="160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03"/>
    </row>
    <row r="31" spans="1:20" ht="31.8" customHeight="1">
      <c r="A31" s="1"/>
      <c r="B31" s="112"/>
      <c r="C31" s="154" t="s">
        <v>19</v>
      </c>
      <c r="D31" s="155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9"/>
      <c r="O32" s="210"/>
      <c r="P32" s="211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7" t="s">
        <v>102</v>
      </c>
      <c r="C2" s="268"/>
      <c r="D2" s="268"/>
      <c r="E2" s="268"/>
      <c r="F2" s="269"/>
    </row>
    <row r="3" spans="2:6" ht="15" thickBot="1">
      <c r="B3" s="261" t="s">
        <v>101</v>
      </c>
      <c r="C3" s="262"/>
      <c r="D3" s="262"/>
      <c r="E3" s="262"/>
      <c r="F3" s="263"/>
    </row>
    <row r="4" spans="2:6" ht="15" thickBot="1">
      <c r="B4" s="264" t="s">
        <v>99</v>
      </c>
      <c r="C4" s="265"/>
      <c r="D4" s="265"/>
      <c r="E4" s="265"/>
      <c r="F4" s="266"/>
    </row>
    <row r="5" spans="2:6" ht="15" thickBot="1">
      <c r="B5" s="264" t="s">
        <v>100</v>
      </c>
      <c r="C5" s="265"/>
      <c r="D5" s="265"/>
      <c r="E5" s="265"/>
      <c r="F5" s="26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58"/>
    </row>
    <row r="8" spans="2:6" ht="26.25" customHeight="1">
      <c r="B8" s="254"/>
      <c r="C8" s="252"/>
      <c r="D8" s="29" t="s">
        <v>64</v>
      </c>
      <c r="E8" s="24">
        <v>4</v>
      </c>
      <c r="F8" s="259"/>
    </row>
    <row r="9" spans="2:6" ht="26.25" customHeight="1">
      <c r="B9" s="254"/>
      <c r="C9" s="252"/>
      <c r="D9" s="29" t="s">
        <v>65</v>
      </c>
      <c r="E9" s="24">
        <v>3</v>
      </c>
      <c r="F9" s="259"/>
    </row>
    <row r="10" spans="2:6" ht="26.25" customHeight="1">
      <c r="B10" s="254"/>
      <c r="C10" s="252"/>
      <c r="D10" s="29" t="s">
        <v>66</v>
      </c>
      <c r="E10" s="24">
        <v>2</v>
      </c>
      <c r="F10" s="259"/>
    </row>
    <row r="11" spans="2:6" ht="26.25" customHeight="1" thickBot="1">
      <c r="B11" s="254"/>
      <c r="C11" s="252"/>
      <c r="D11" s="30" t="s">
        <v>67</v>
      </c>
      <c r="E11" s="27">
        <v>1</v>
      </c>
      <c r="F11" s="26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58"/>
    </row>
    <row r="13" spans="2:6" ht="26.25" customHeight="1">
      <c r="B13" s="254"/>
      <c r="C13" s="252"/>
      <c r="D13" s="29" t="s">
        <v>69</v>
      </c>
      <c r="E13" s="24">
        <v>4</v>
      </c>
      <c r="F13" s="259"/>
    </row>
    <row r="14" spans="2:6" ht="26.25" customHeight="1">
      <c r="B14" s="254"/>
      <c r="C14" s="252"/>
      <c r="D14" s="29" t="s">
        <v>70</v>
      </c>
      <c r="E14" s="24">
        <v>3</v>
      </c>
      <c r="F14" s="259"/>
    </row>
    <row r="15" spans="2:6" ht="26.25" customHeight="1">
      <c r="B15" s="254"/>
      <c r="C15" s="252"/>
      <c r="D15" s="29" t="s">
        <v>71</v>
      </c>
      <c r="E15" s="24">
        <v>2</v>
      </c>
      <c r="F15" s="259"/>
    </row>
    <row r="16" spans="2:6" ht="26.25" customHeight="1" thickBot="1">
      <c r="B16" s="254"/>
      <c r="C16" s="252"/>
      <c r="D16" s="30" t="s">
        <v>72</v>
      </c>
      <c r="E16" s="27">
        <v>1</v>
      </c>
      <c r="F16" s="26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58"/>
    </row>
    <row r="18" spans="2:6" ht="26.25" customHeight="1">
      <c r="B18" s="254"/>
      <c r="C18" s="252"/>
      <c r="D18" s="29" t="s">
        <v>74</v>
      </c>
      <c r="E18" s="24">
        <v>4</v>
      </c>
      <c r="F18" s="259"/>
    </row>
    <row r="19" spans="2:6" ht="26.25" customHeight="1">
      <c r="B19" s="254"/>
      <c r="C19" s="252"/>
      <c r="D19" s="29" t="s">
        <v>76</v>
      </c>
      <c r="E19" s="24">
        <v>3</v>
      </c>
      <c r="F19" s="259"/>
    </row>
    <row r="20" spans="2:6" ht="26.25" customHeight="1">
      <c r="B20" s="254"/>
      <c r="C20" s="252"/>
      <c r="D20" s="29" t="s">
        <v>77</v>
      </c>
      <c r="E20" s="24">
        <v>2</v>
      </c>
      <c r="F20" s="259"/>
    </row>
    <row r="21" spans="2:6" ht="26.25" customHeight="1" thickBot="1">
      <c r="B21" s="254"/>
      <c r="C21" s="252"/>
      <c r="D21" s="30" t="s">
        <v>75</v>
      </c>
      <c r="E21" s="27">
        <v>1</v>
      </c>
      <c r="F21" s="26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58"/>
    </row>
    <row r="23" spans="2:6" ht="26.25" customHeight="1">
      <c r="B23" s="254"/>
      <c r="C23" s="252"/>
      <c r="D23" s="29" t="s">
        <v>81</v>
      </c>
      <c r="E23" s="24">
        <v>4</v>
      </c>
      <c r="F23" s="259"/>
    </row>
    <row r="24" spans="2:6" ht="26.25" customHeight="1">
      <c r="B24" s="254"/>
      <c r="C24" s="252"/>
      <c r="D24" s="29" t="s">
        <v>78</v>
      </c>
      <c r="E24" s="24">
        <v>3</v>
      </c>
      <c r="F24" s="259"/>
    </row>
    <row r="25" spans="2:6" ht="26.25" customHeight="1">
      <c r="B25" s="254"/>
      <c r="C25" s="252"/>
      <c r="D25" s="29" t="s">
        <v>79</v>
      </c>
      <c r="E25" s="24">
        <v>2</v>
      </c>
      <c r="F25" s="259"/>
    </row>
    <row r="26" spans="2:6" ht="26.25" customHeight="1" thickBot="1">
      <c r="B26" s="254"/>
      <c r="C26" s="252"/>
      <c r="D26" s="30" t="s">
        <v>82</v>
      </c>
      <c r="E26" s="27">
        <v>1</v>
      </c>
      <c r="F26" s="26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58"/>
    </row>
    <row r="28" spans="2:6" ht="27.6">
      <c r="B28" s="254"/>
      <c r="C28" s="252"/>
      <c r="D28" s="29" t="s">
        <v>85</v>
      </c>
      <c r="E28" s="24">
        <v>4</v>
      </c>
      <c r="F28" s="259"/>
    </row>
    <row r="29" spans="2:6" ht="27.6">
      <c r="B29" s="254"/>
      <c r="C29" s="252"/>
      <c r="D29" s="29" t="s">
        <v>84</v>
      </c>
      <c r="E29" s="24">
        <v>3</v>
      </c>
      <c r="F29" s="259"/>
    </row>
    <row r="30" spans="2:6" ht="41.4">
      <c r="B30" s="254"/>
      <c r="C30" s="252"/>
      <c r="D30" s="29" t="s">
        <v>86</v>
      </c>
      <c r="E30" s="24">
        <v>2</v>
      </c>
      <c r="F30" s="259"/>
    </row>
    <row r="31" spans="2:6" ht="55.8" thickBot="1">
      <c r="B31" s="254"/>
      <c r="C31" s="252"/>
      <c r="D31" s="30" t="s">
        <v>87</v>
      </c>
      <c r="E31" s="27">
        <v>1</v>
      </c>
      <c r="F31" s="26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58"/>
    </row>
    <row r="33" spans="2:6" ht="41.4">
      <c r="B33" s="254"/>
      <c r="C33" s="255"/>
      <c r="D33" s="29" t="s">
        <v>89</v>
      </c>
      <c r="E33" s="24">
        <v>4</v>
      </c>
      <c r="F33" s="259"/>
    </row>
    <row r="34" spans="2:6" ht="27.6">
      <c r="B34" s="254"/>
      <c r="C34" s="255"/>
      <c r="D34" s="29" t="s">
        <v>90</v>
      </c>
      <c r="E34" s="24">
        <v>3</v>
      </c>
      <c r="F34" s="259"/>
    </row>
    <row r="35" spans="2:6" ht="41.4">
      <c r="B35" s="254"/>
      <c r="C35" s="255"/>
      <c r="D35" s="29" t="s">
        <v>91</v>
      </c>
      <c r="E35" s="24">
        <v>2</v>
      </c>
      <c r="F35" s="259"/>
    </row>
    <row r="36" spans="2:6" ht="42" thickBot="1">
      <c r="B36" s="257"/>
      <c r="C36" s="25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2025-10-31T19:46:42Z</dcterms:modified>
</cp:coreProperties>
</file>