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CHUMACERA/"/>
    </mc:Choice>
  </mc:AlternateContent>
  <xr:revisionPtr revIDLastSave="0" documentId="8_{C248A6C5-E476-4D17-832F-4EAFE8A5A631}" xr6:coauthVersionLast="47" xr6:coauthVersionMax="47" xr10:uidLastSave="{00000000-0000-0000-0000-000000000000}"/>
  <bookViews>
    <workbookView minimized="1" xWindow="3348" yWindow="3348" windowWidth="17280" windowHeight="8880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7" i="10" s="1"/>
  <c r="J17" i="10"/>
  <c r="J15" i="10"/>
  <c r="G17" i="10"/>
  <c r="G15" i="10"/>
  <c r="G16" i="10"/>
  <c r="J16" i="10"/>
  <c r="M16" i="10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8" i="10" l="1"/>
  <c r="J20" i="10" s="1"/>
  <c r="G18" i="10"/>
  <c r="G20" i="10" s="1"/>
  <c r="M18" i="10"/>
  <c r="M20" i="10" s="1"/>
  <c r="L30" i="10"/>
  <c r="M30" i="10"/>
  <c r="P17" i="10"/>
  <c r="P18" i="10" s="1"/>
  <c r="P19" i="10" s="1"/>
  <c r="P20" i="10" s="1"/>
  <c r="O30" i="10"/>
  <c r="P30" i="10" s="1"/>
  <c r="I30" i="10"/>
  <c r="J30" i="10"/>
  <c r="F30" i="10"/>
  <c r="G24" i="10"/>
  <c r="G30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<sst xmlns="http://schemas.openxmlformats.org/spreadsheetml/2006/main" count="318" uniqueCount="185">
  <si>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</si>
  <si>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</si>
  <si>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</si>
  <si>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</si>
  <si>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</si>
  <si>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</si>
  <si>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</si>
  <si>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</si>
  <si>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</si>
  <si>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</si>
  <si>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</si>
  <si>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</si>
  <si>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</si>
  <si>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</si>
  <si>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</si>
  <si>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</si>
  <si>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</si>
  <si>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</si>
  <si>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</si>
  <si>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</si>
  <si>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</si>
  <si>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</si>
  <si>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</si>
  <si>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</si>
  <si>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</si>
  <si>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</si>
  <si>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</si>
  <si>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</si>
  <si>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</si>
  <si>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</si>
  <si>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</si>
  <si>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</si>
  <si>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</si>
  <si>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</si>
  <si>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</si>
  <si>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</si>
  <si>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</si>
  <si>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</si>
  <si>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</si>
  <si>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</si>
  <si>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</si>
  <si>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</si>
  <si>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</si>
  <si>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</si>
  <si>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</si>
  <si>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</si>
  <si>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</si>
  <si>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</si>
  <si>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</si>
  <si>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</si>
  <si>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</si>
  <si>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</si>
  <si>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</si>
  <si>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</si>
  <si>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</si>
  <si>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</si>
  <si>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</si>
  <si>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</si>
  <si>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</si>
  <si>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</si>
  <si>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</si>
  <si>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</si>
  <si>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</si>
  <si>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</si>
  <si>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</si>
  <si>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</si>
  <si>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</si>
  <si>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</si>
  <si>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</si>
  <si>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</si>
  <si>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</si>
  <si>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</si>
  <si>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</si>
  <si>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</si>
  <si>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</si>
  <si>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</si>
  <si>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</si>
  <si>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</si>
  <si>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</si>
  <si>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</si>
  <si>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</si>
  <si>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</si>
  <si>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</si>
  <si>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</si>
  <si>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</si>
  <si>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</si>
  <si>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</si>
  <si>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</si>
  <si>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</si>
  <si>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</si>
  <si>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</si>
  <si>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</si>
  <si>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</si>
  <si>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</si>
  <si>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</si>
  <si>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</si>
  <si>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</si>
  <si>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</si>
  <si>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</si>
  <si>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</si>
  <si>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</si>
  <si>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</si>
  <si>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</si>
  <si>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</si>
  <si>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</si>
  <si>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</si>
  <si>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</si>
  <si>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</si>
  <si>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</si>
  <si>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</si>
  <si>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</si>
  <si>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</si>
  <si>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</si>
  <si>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</si>
  <si>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</si>
  <si>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</si>
  <si>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</si>
  <si>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</si>
  <si>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</si>
  <si>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</si>
  <si>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</si>
  <si>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</si>
  <si>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</si>
  <si>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</si>
  <si>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</si>
  <si>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</si>
  <si>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</si>
  <si>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</si>
  <si>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</si>
  <si>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</si>
  <si>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</si>
  <si>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</si>
  <si>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</si>
  <si>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</si>
  <si>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</si>
  <si>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</si>
  <si>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</si>
  <si>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</si>
  <si>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</si>
  <si>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</si>
  <si>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</si>
  <si>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</si>
  <si>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</si>
  <si>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</si>
  <si>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</si>
  <si>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</si>
  <si>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</si>
  <si>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</si>
  <si>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</si>
  <si>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</si>
  <si>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</si>
  <si>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</si>
  <si>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</si>
  <si>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</si>
  <si>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</si>
  <si>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</si>
  <si>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</si>
  <si>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</si>
  <si>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</si>
  <si>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</si>
  <si>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</si>
  <si>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</si>
  <si>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</si>
  <si>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</si>
  <si>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</si>
  <si>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</si>
  <si>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</si>
  <si>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</si>
  <si>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</si>
  <si>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</si>
  <si>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</si>
  <si>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</si>
  <si>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</si>
  <si>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</si>
  <si>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</si>
  <si>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</si>
  <si>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</si>
  <si>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</si>
  <si>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UND</t>
  </si>
  <si>
    <t>SE ELIGIO A T&amp;P SOLUCIONES POR SER PROVEEDOR LOCAL, TRABAJAR CON CRÉDITO Y PUESTA EN LOCAL</t>
  </si>
  <si>
    <t>T Y P</t>
  </si>
  <si>
    <t>JARRA PVC 1 LT GRADUADA</t>
  </si>
  <si>
    <t>CHUMACERA UCF 206 SKF ( CHUMACERA PARED UCFLP206 TERMOPLASTICA)</t>
  </si>
  <si>
    <t>FERRETERIA ROAL</t>
  </si>
  <si>
    <t>TECNIFAJA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</si>
</sst>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topLeftCell="B1" zoomScale="39" zoomScaleNormal="39" zoomScaleSheetLayoutView="50" workbookViewId="0">
      <selection activeCell="K15" sqref="K15:L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02"/>
    </row>
    <row r="3" spans="1:17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03"/>
    </row>
    <row r="4" spans="1:17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03"/>
    </row>
    <row r="5" spans="1:17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4" t="s">
        <v>176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03"/>
    </row>
    <row r="8" spans="1:17" ht="33" customHeight="1">
      <c r="A8" s="1"/>
      <c r="B8" s="127" t="s">
        <v>2</v>
      </c>
      <c r="C8" s="196">
        <v>45908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03"/>
    </row>
    <row r="9" spans="1:17" ht="33" customHeight="1">
      <c r="A9" s="1"/>
      <c r="B9" s="127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03"/>
    </row>
    <row r="10" spans="1:17" ht="33" customHeight="1">
      <c r="A10" s="1"/>
      <c r="B10" s="127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03"/>
    </row>
    <row r="11" spans="1:17" ht="33" customHeight="1">
      <c r="A11" s="1"/>
      <c r="B11" s="127" t="s">
        <v>5</v>
      </c>
      <c r="C11" s="197">
        <v>3.5459999999999998</v>
      </c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03"/>
    </row>
    <row r="12" spans="1:17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198"/>
      <c r="O12" s="198"/>
      <c r="P12" s="199"/>
      <c r="Q12" s="103"/>
    </row>
    <row r="13" spans="1:17" ht="52.8" customHeight="1">
      <c r="A13" s="1"/>
      <c r="B13" s="169"/>
      <c r="C13" s="171" t="s">
        <v>6</v>
      </c>
      <c r="D13" s="171" t="s">
        <v>7</v>
      </c>
      <c r="E13" s="173" t="s">
        <v>183</v>
      </c>
      <c r="F13" s="174"/>
      <c r="G13" s="175"/>
      <c r="H13" s="176" t="s">
        <v>184</v>
      </c>
      <c r="I13" s="177"/>
      <c r="J13" s="178"/>
      <c r="K13" s="166" t="s">
        <v>180</v>
      </c>
      <c r="L13" s="167"/>
      <c r="M13" s="168"/>
      <c r="N13" s="166" t="s">
        <v>177</v>
      </c>
      <c r="O13" s="167"/>
      <c r="P13" s="168"/>
      <c r="Q13" s="103"/>
    </row>
    <row r="14" spans="1:17" ht="33.6" customHeight="1">
      <c r="A14" s="1"/>
      <c r="B14" s="170"/>
      <c r="C14" s="172"/>
      <c r="D14" s="172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179" t="s">
        <v>10</v>
      </c>
      <c r="L14" s="180"/>
      <c r="M14" s="95" t="s">
        <v>11</v>
      </c>
      <c r="N14" s="179" t="s">
        <v>10</v>
      </c>
      <c r="O14" s="180"/>
      <c r="P14" s="95" t="s">
        <v>11</v>
      </c>
      <c r="Q14" s="103"/>
    </row>
    <row r="15" spans="1:17" ht="69.599999999999994" customHeight="1">
      <c r="A15" s="1"/>
      <c r="B15" s="128" t="s">
        <v>182</v>
      </c>
      <c r="C15" s="91">
        <v>4</v>
      </c>
      <c r="D15" s="91" t="s">
        <v>178</v>
      </c>
      <c r="E15" s="201">
        <v>114.41</v>
      </c>
      <c r="F15" s="201"/>
      <c r="G15" s="129">
        <f>C15*E15</f>
        <v>457.64</v>
      </c>
      <c r="H15" s="201">
        <v>30.95</v>
      </c>
      <c r="I15" s="201"/>
      <c r="J15" s="129">
        <f>H15*C15</f>
        <v>123.8</v>
      </c>
      <c r="K15" s="201">
        <v>44.067500000000003</v>
      </c>
      <c r="L15" s="201"/>
      <c r="M15" s="129">
        <f>K15*C15</f>
        <v>176.27</v>
      </c>
      <c r="N15" s="200"/>
      <c r="O15" s="200"/>
      <c r="P15" s="130"/>
      <c r="Q15" s="103"/>
    </row>
    <row r="16" spans="1:17" ht="69.599999999999994" customHeight="1">
      <c r="A16" s="1"/>
      <c r="B16" s="128" t="s">
        <v>181</v>
      </c>
      <c r="C16" s="91">
        <v>3</v>
      </c>
      <c r="D16" s="91" t="s">
        <v>178</v>
      </c>
      <c r="E16" s="201">
        <v>7.63</v>
      </c>
      <c r="F16" s="201"/>
      <c r="G16" s="129">
        <f>C16*E16</f>
        <v>22.89</v>
      </c>
      <c r="H16" s="201"/>
      <c r="I16" s="201"/>
      <c r="J16" s="129">
        <f>C16*H16</f>
        <v>0</v>
      </c>
      <c r="K16" s="201"/>
      <c r="L16" s="201"/>
      <c r="M16" s="129">
        <f>C16*K16</f>
        <v>0</v>
      </c>
      <c r="N16" s="200"/>
      <c r="O16" s="200"/>
      <c r="P16" s="130"/>
      <c r="Q16" s="103"/>
    </row>
    <row r="17" spans="1:17" ht="25.5" customHeight="1">
      <c r="A17" s="1"/>
      <c r="B17" s="108"/>
      <c r="C17" s="82"/>
      <c r="D17" s="85"/>
      <c r="E17" s="165" t="s">
        <v>12</v>
      </c>
      <c r="F17" s="165"/>
      <c r="G17" s="268">
        <f>SUM(G15:G16)</f>
        <v>480.53</v>
      </c>
      <c r="H17" s="165" t="s">
        <v>12</v>
      </c>
      <c r="I17" s="165"/>
      <c r="J17" s="140">
        <f>SUM(J15:J16)</f>
        <v>123.8</v>
      </c>
      <c r="K17" s="162" t="s">
        <v>12</v>
      </c>
      <c r="L17" s="162"/>
      <c r="M17" s="142">
        <f>SUM(M15:M16)</f>
        <v>176.27</v>
      </c>
      <c r="N17" s="162" t="s">
        <v>12</v>
      </c>
      <c r="O17" s="162"/>
      <c r="P17" s="132" t="e">
        <f>SUM(#REF!)</f>
        <v>#REF!</v>
      </c>
      <c r="Q17" s="103"/>
    </row>
    <row r="18" spans="1:17" ht="25.5" customHeight="1">
      <c r="A18" s="1"/>
      <c r="B18" s="104"/>
      <c r="C18" s="82"/>
      <c r="D18" s="85"/>
      <c r="E18" s="162" t="s">
        <v>13</v>
      </c>
      <c r="F18" s="162"/>
      <c r="G18" s="268">
        <f>+G17*0.18</f>
        <v>86.495399999999989</v>
      </c>
      <c r="H18" s="162" t="s">
        <v>13</v>
      </c>
      <c r="I18" s="162"/>
      <c r="J18" s="141">
        <f>J17*0.18</f>
        <v>22.283999999999999</v>
      </c>
      <c r="K18" s="162" t="s">
        <v>13</v>
      </c>
      <c r="L18" s="162"/>
      <c r="M18" s="143">
        <f>M17*0.18</f>
        <v>31.7286</v>
      </c>
      <c r="N18" s="162" t="s">
        <v>13</v>
      </c>
      <c r="O18" s="162"/>
      <c r="P18" s="133" t="e">
        <f>P17*0.18</f>
        <v>#REF!</v>
      </c>
      <c r="Q18" s="103"/>
    </row>
    <row r="19" spans="1:17" ht="25.5" customHeight="1">
      <c r="A19" s="1"/>
      <c r="B19" s="104"/>
      <c r="C19" s="82"/>
      <c r="D19" s="85"/>
      <c r="E19" s="162" t="s">
        <v>14</v>
      </c>
      <c r="F19" s="162"/>
      <c r="G19" s="268"/>
      <c r="H19" s="162" t="s">
        <v>14</v>
      </c>
      <c r="I19" s="162"/>
      <c r="J19" s="141"/>
      <c r="K19" s="162" t="s">
        <v>175</v>
      </c>
      <c r="L19" s="162"/>
      <c r="M19" s="144"/>
      <c r="N19" s="162" t="s">
        <v>175</v>
      </c>
      <c r="O19" s="162"/>
      <c r="P19" s="134" t="e">
        <f>SUM(P17:P18)</f>
        <v>#REF!</v>
      </c>
      <c r="Q19" s="103"/>
    </row>
    <row r="20" spans="1:17" ht="25.5" customHeight="1">
      <c r="A20" s="1"/>
      <c r="B20" s="104"/>
      <c r="C20" s="83"/>
      <c r="D20" s="85"/>
      <c r="E20" s="162" t="s">
        <v>15</v>
      </c>
      <c r="F20" s="162"/>
      <c r="G20" s="268">
        <f>+G17+G18</f>
        <v>567.02539999999999</v>
      </c>
      <c r="H20" s="162" t="s">
        <v>15</v>
      </c>
      <c r="I20" s="162"/>
      <c r="J20" s="141">
        <f>SUM(J17:J19)</f>
        <v>146.084</v>
      </c>
      <c r="K20" s="162" t="s">
        <v>15</v>
      </c>
      <c r="L20" s="162"/>
      <c r="M20" s="135">
        <f>SUM(M17:M19)</f>
        <v>207.99860000000001</v>
      </c>
      <c r="N20" s="162" t="s">
        <v>15</v>
      </c>
      <c r="O20" s="162"/>
      <c r="P20" s="135" t="e">
        <f>P19*3.56</f>
        <v>#REF!</v>
      </c>
      <c r="Q20" s="103"/>
    </row>
    <row r="21" spans="1:17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8"/>
      <c r="L21" s="8"/>
      <c r="M21" s="131"/>
      <c r="N21" s="8"/>
      <c r="O21" s="8"/>
      <c r="P21" s="131"/>
      <c r="Q21" s="103"/>
    </row>
    <row r="22" spans="1:17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3"/>
    </row>
    <row r="23" spans="1:17" ht="33" customHeight="1">
      <c r="A23" s="1"/>
      <c r="B23" s="163" t="s">
        <v>16</v>
      </c>
      <c r="C23" s="164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3"/>
    </row>
    <row r="24" spans="1:17" ht="30.6" customHeight="1">
      <c r="A24" s="1"/>
      <c r="B24" s="150" t="s">
        <v>17</v>
      </c>
      <c r="C24" s="151"/>
      <c r="D24" s="72">
        <v>0.4</v>
      </c>
      <c r="E24" s="73" t="s">
        <v>144</v>
      </c>
      <c r="F24" s="78" cm="1">
        <f t="array" ref="F24">_xlfn.IFS(E24=PUNTAJES!$E$9,PUNTAJES!$F$9,E24=PUNTAJES!$E$10,PUNTAJES!$F$10,E24=PUNTAJES!$E$11,PUNTAJES!$F$11,E24=PUNTAJES!$E$12,PUNTAJES!$F$12,E24=PUNTAJES!$E$13,PUNTAJES!$F$13)</f>
        <v>3</v>
      </c>
      <c r="G24" s="79">
        <f>D24*F24</f>
        <v>1.2000000000000002</v>
      </c>
      <c r="H24" s="73" t="s">
        <v>141</v>
      </c>
      <c r="I24" s="78" cm="1">
        <f t="array" ref="I24">_xlfn.IFS(H24=PUNTAJES!$E$9,PUNTAJES!$F$9,H24=PUNTAJES!$E$10,PUNTAJES!$F$10,H24=PUNTAJES!$E$11,PUNTAJES!$F$11,H24=PUNTAJES!$E$12,PUNTAJES!$F$12,H24=PUNTAJES!$E$13,PUNTAJES!$F$13)</f>
        <v>2</v>
      </c>
      <c r="J24" s="136">
        <f>D24*I24</f>
        <v>0.8</v>
      </c>
      <c r="K24" s="73" t="s">
        <v>147</v>
      </c>
      <c r="L24" s="78" cm="1">
        <f t="array" ref="L24">_xlfn.IFS(K24=PUNTAJES!$E$9,PUNTAJES!$F$9,K24=PUNTAJES!$E$10,PUNTAJES!$F$10,K24=PUNTAJES!$E$11,PUNTAJES!$F$11,K24=PUNTAJES!$E$12,PUNTAJES!$F$12,K24=PUNTAJES!$E$13,PUNTAJES!$F$13)</f>
        <v>4</v>
      </c>
      <c r="M24" s="136">
        <f>+L24*D24</f>
        <v>1.6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6">
        <f t="shared" ref="P24:P29" si="0">D24*O24</f>
        <v>0.8</v>
      </c>
      <c r="Q24" s="103"/>
    </row>
    <row r="25" spans="1:17" ht="30.6" customHeight="1">
      <c r="A25" s="1"/>
      <c r="B25" s="150" t="s">
        <v>155</v>
      </c>
      <c r="C25" s="151"/>
      <c r="D25" s="72">
        <v>0.2</v>
      </c>
      <c r="E25" s="74" t="s">
        <v>129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4</v>
      </c>
      <c r="G25" s="79">
        <f t="shared" ref="G25:G29" si="1">D25*F25</f>
        <v>0.8</v>
      </c>
      <c r="H25" s="74" t="s">
        <v>129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4</v>
      </c>
      <c r="J25" s="136">
        <f t="shared" ref="J25:J29" si="2">D25*I25</f>
        <v>0.8</v>
      </c>
      <c r="K25" s="74" t="s">
        <v>129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4</v>
      </c>
      <c r="M25" s="136">
        <f t="shared" ref="M25:M28" si="3">+L25*D25</f>
        <v>0.8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6">
        <f t="shared" si="0"/>
        <v>0.4</v>
      </c>
      <c r="Q25" s="103"/>
    </row>
    <row r="26" spans="1:17" ht="30.6" customHeight="1">
      <c r="A26" s="2"/>
      <c r="B26" s="150" t="s">
        <v>143</v>
      </c>
      <c r="C26" s="151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1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6">
        <f t="shared" si="2"/>
        <v>0.30000000000000004</v>
      </c>
      <c r="K26" s="76" t="s">
        <v>151</v>
      </c>
      <c r="L26" s="81" cm="1">
        <f t="array" ref="L26">_xlfn.IFS(K26=PUNTAJES!$B$12,PUNTAJES!$C$12,K26=PUNTAJES!$B$13,PUNTAJES!$C$13,K26=PUNTAJES!$B$14,PUNTAJES!$C$14,K26=PUNTAJES!$B$15,PUNTAJES!$C$15,K26=PUNTAJES!$B$16,PUNTAJES!$C$16)</f>
        <v>3</v>
      </c>
      <c r="M26" s="136">
        <f t="shared" si="3"/>
        <v>0.30000000000000004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6">
        <f t="shared" si="0"/>
        <v>0.1</v>
      </c>
      <c r="Q26" s="111"/>
    </row>
    <row r="27" spans="1:17" ht="30.6" customHeight="1">
      <c r="A27" s="1"/>
      <c r="B27" s="150" t="s">
        <v>163</v>
      </c>
      <c r="C27" s="151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6">
        <f t="shared" si="2"/>
        <v>0</v>
      </c>
      <c r="K27" s="74" t="s">
        <v>167</v>
      </c>
      <c r="L27" s="80" cm="1">
        <f t="array" ref="L27">_xlfn.IFS(K27=PUNTAJES!$B$19,PUNTAJES!$C$19,K27=PUNTAJES!$B$20,PUNTAJES!$C$20,K27=PUNTAJES!$B$21,PUNTAJES!$C$21)</f>
        <v>0</v>
      </c>
      <c r="M27" s="136">
        <f t="shared" si="3"/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6">
        <f t="shared" si="0"/>
        <v>0.75</v>
      </c>
      <c r="Q27" s="103"/>
    </row>
    <row r="28" spans="1:17" ht="30.6" customHeight="1">
      <c r="A28" s="1"/>
      <c r="B28" s="150" t="s">
        <v>157</v>
      </c>
      <c r="C28" s="151"/>
      <c r="D28" s="72">
        <v>0.05</v>
      </c>
      <c r="E28" s="74" t="s">
        <v>145</v>
      </c>
      <c r="F28" s="80" cm="1">
        <f t="array" ref="F28">_xlfn.IFS(E28=PUNTAJES!$H$9,PUNTAJES!$I$9,E28=PUNTAJES!$H$10,PUNTAJES!$I$10,E28=PUNTAJES!$H$11,PUNTAJES!$I$11,E28=PUNTAJES!$H$12,PUNTAJES!$I$12)</f>
        <v>2</v>
      </c>
      <c r="G28" s="79">
        <f t="shared" si="1"/>
        <v>0.1</v>
      </c>
      <c r="H28" s="74" t="s">
        <v>145</v>
      </c>
      <c r="I28" s="80" cm="1">
        <f t="array" ref="I28">_xlfn.IFS(H28=PUNTAJES!$H$9,PUNTAJES!$I$9,H28=PUNTAJES!$H$10,PUNTAJES!$I$10,H28=PUNTAJES!$H$11,PUNTAJES!$I$11,H28=PUNTAJES!$H$12,PUNTAJES!$I$12)</f>
        <v>2</v>
      </c>
      <c r="J28" s="136">
        <f t="shared" si="2"/>
        <v>0.1</v>
      </c>
      <c r="K28" s="74" t="s">
        <v>142</v>
      </c>
      <c r="L28" s="80" cm="1">
        <f t="array" ref="L28">_xlfn.IFS(K28=PUNTAJES!$H$9,PUNTAJES!$I$9,K28=PUNTAJES!$H$10,PUNTAJES!$I$10,K28=PUNTAJES!$H$11,PUNTAJES!$I$11,K28=PUNTAJES!$H$12,PUNTAJES!$I$12)</f>
        <v>3</v>
      </c>
      <c r="M28" s="136">
        <f t="shared" si="3"/>
        <v>0.15000000000000002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6">
        <f t="shared" si="0"/>
        <v>0.1</v>
      </c>
      <c r="Q28" s="103"/>
    </row>
    <row r="29" spans="1:17" ht="30.6" customHeight="1" thickBot="1">
      <c r="A29" s="1"/>
      <c r="B29" s="150" t="s">
        <v>124</v>
      </c>
      <c r="C29" s="151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1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7">
        <f t="shared" si="2"/>
        <v>0.30000000000000004</v>
      </c>
      <c r="K29" s="74" t="s">
        <v>127</v>
      </c>
      <c r="L29" s="80" cm="1">
        <f t="array" ref="L29">_xlfn.IFS(K29=PUNTAJES!$E$4,PUNTAJES!$F$4,K29=PUNTAJES!$E$5,PUNTAJES!$F$5,K29=PUNTAJES!$E$6,PUNTAJES!$F$6)</f>
        <v>3</v>
      </c>
      <c r="M29" s="137">
        <f>+L29*D29</f>
        <v>0.30000000000000004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7">
        <f t="shared" si="0"/>
        <v>0.30000000000000004</v>
      </c>
      <c r="Q29" s="103"/>
    </row>
    <row r="30" spans="1:17" ht="30.6" customHeight="1" thickBot="1">
      <c r="A30" s="1"/>
      <c r="B30" s="150" t="s">
        <v>15</v>
      </c>
      <c r="C30" s="151"/>
      <c r="D30" s="77">
        <f>SUM(D24:D29)</f>
        <v>1.0000000000000002</v>
      </c>
      <c r="E30" s="84" t="s">
        <v>159</v>
      </c>
      <c r="F30" s="120">
        <f>SUM(F24:F29)</f>
        <v>16</v>
      </c>
      <c r="G30" s="122">
        <f>SUM(G24:G29)</f>
        <v>2.8</v>
      </c>
      <c r="H30" s="84" t="s">
        <v>159</v>
      </c>
      <c r="I30" s="120">
        <f>SUM(I24:I29)</f>
        <v>14</v>
      </c>
      <c r="J30" s="145">
        <f>SUM(J24:J29)</f>
        <v>2.2999999999999998</v>
      </c>
      <c r="K30" s="84" t="s">
        <v>159</v>
      </c>
      <c r="L30" s="120">
        <f>SUM(L24:L29)</f>
        <v>17</v>
      </c>
      <c r="M30" s="139">
        <f>SUM(M24:M29)</f>
        <v>3.1500000000000004</v>
      </c>
      <c r="N30" s="84" t="s">
        <v>159</v>
      </c>
      <c r="O30" s="120">
        <f>SUM(O24:O29)</f>
        <v>15</v>
      </c>
      <c r="P30" s="138">
        <f>SUM(P24:P29)</f>
        <v>2.4500000000000002</v>
      </c>
      <c r="Q30" s="103"/>
    </row>
    <row r="31" spans="1:17" ht="31.8" customHeight="1">
      <c r="A31" s="1"/>
      <c r="B31" s="112"/>
      <c r="C31" s="160" t="s">
        <v>18</v>
      </c>
      <c r="D31" s="161"/>
      <c r="E31" s="146"/>
      <c r="F31" s="147"/>
      <c r="G31" s="148"/>
      <c r="H31" s="146"/>
      <c r="I31" s="147"/>
      <c r="J31" s="148"/>
      <c r="K31" s="146"/>
      <c r="L31" s="147"/>
      <c r="M31" s="148"/>
      <c r="N31" s="146" t="s">
        <v>171</v>
      </c>
      <c r="O31" s="147"/>
      <c r="P31" s="148"/>
      <c r="Q31" s="103"/>
    </row>
    <row r="32" spans="1:17" ht="31.8" customHeight="1">
      <c r="A32" s="1"/>
      <c r="B32" s="112"/>
      <c r="C32" s="157" t="s">
        <v>161</v>
      </c>
      <c r="D32" s="159"/>
      <c r="E32" s="146"/>
      <c r="F32" s="147"/>
      <c r="G32" s="149"/>
      <c r="H32" s="146"/>
      <c r="I32" s="147"/>
      <c r="J32" s="149"/>
      <c r="K32" s="146"/>
      <c r="L32" s="147"/>
      <c r="M32" s="149"/>
      <c r="N32" s="146" t="s">
        <v>172</v>
      </c>
      <c r="O32" s="147"/>
      <c r="P32" s="149"/>
      <c r="Q32" s="103"/>
    </row>
    <row r="33" spans="1:17" ht="31.8" customHeight="1">
      <c r="A33" s="1"/>
      <c r="B33" s="112"/>
      <c r="C33" s="157" t="s">
        <v>19</v>
      </c>
      <c r="D33" s="158"/>
      <c r="E33" s="146"/>
      <c r="F33" s="147"/>
      <c r="G33" s="149"/>
      <c r="H33" s="146"/>
      <c r="I33" s="147"/>
      <c r="J33" s="149"/>
      <c r="K33" s="146"/>
      <c r="L33" s="147"/>
      <c r="M33" s="149"/>
      <c r="N33" s="146" t="s">
        <v>174</v>
      </c>
      <c r="O33" s="147"/>
      <c r="P33" s="149"/>
      <c r="Q33" s="103"/>
    </row>
    <row r="34" spans="1:17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3"/>
    </row>
    <row r="35" spans="1:17" ht="29.4" customHeight="1">
      <c r="A35" s="2"/>
      <c r="B35" s="152" t="s">
        <v>20</v>
      </c>
      <c r="C35" s="153"/>
      <c r="D35" s="153"/>
      <c r="E35" s="154" t="s">
        <v>179</v>
      </c>
      <c r="F35" s="154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11"/>
    </row>
    <row r="36" spans="1:17" ht="33.6" customHeight="1">
      <c r="A36" s="2"/>
      <c r="B36" s="113"/>
      <c r="C36" s="12"/>
      <c r="D36" s="12"/>
      <c r="E36" s="155"/>
      <c r="F36" s="155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11"/>
    </row>
    <row r="37" spans="1:17" ht="27.6" customHeight="1">
      <c r="A37" s="2"/>
      <c r="B37" s="110"/>
      <c r="C37" s="13"/>
      <c r="D37" s="13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11"/>
    </row>
    <row r="38" spans="1:17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7:F17"/>
    <mergeCell ref="H17:I17"/>
    <mergeCell ref="N17:O17"/>
    <mergeCell ref="K17:L17"/>
    <mergeCell ref="N13:P13"/>
    <mergeCell ref="K13:M13"/>
    <mergeCell ref="K14:L14"/>
    <mergeCell ref="N14:O14"/>
    <mergeCell ref="E16:F16"/>
    <mergeCell ref="H16:I16"/>
    <mergeCell ref="K16:L16"/>
    <mergeCell ref="N16:O16"/>
    <mergeCell ref="E15:F15"/>
    <mergeCell ref="H15:I15"/>
    <mergeCell ref="K15:L15"/>
    <mergeCell ref="N15:O15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N20:O20"/>
    <mergeCell ref="B23:C23"/>
    <mergeCell ref="B24:C24"/>
    <mergeCell ref="B25:C25"/>
    <mergeCell ref="B26:C26"/>
    <mergeCell ref="B27:C27"/>
    <mergeCell ref="B35:D35"/>
    <mergeCell ref="E35:P37"/>
    <mergeCell ref="C33:D33"/>
    <mergeCell ref="E33:G33"/>
    <mergeCell ref="H33:J33"/>
    <mergeCell ref="N33:P33"/>
    <mergeCell ref="K33:M33"/>
    <mergeCell ref="N31:P31"/>
    <mergeCell ref="C32:D32"/>
    <mergeCell ref="E32:G32"/>
    <mergeCell ref="H32:J32"/>
    <mergeCell ref="B29:C29"/>
    <mergeCell ref="B30:C30"/>
    <mergeCell ref="C31:D31"/>
    <mergeCell ref="E31:G31"/>
    <mergeCell ref="H31:J31"/>
    <mergeCell ref="N32:P32"/>
    <mergeCell ref="K31:M31"/>
    <mergeCell ref="K32:M32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212"/>
      <c r="Q2" s="233"/>
      <c r="R2" s="234"/>
      <c r="S2" s="235"/>
      <c r="T2" s="102"/>
    </row>
    <row r="3" spans="1:20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213"/>
      <c r="Q3" s="236"/>
      <c r="R3" s="237"/>
      <c r="S3" s="237"/>
      <c r="T3" s="103"/>
    </row>
    <row r="4" spans="1:20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214"/>
      <c r="Q4" s="236"/>
      <c r="R4" s="237"/>
      <c r="S4" s="237"/>
      <c r="T4" s="103"/>
    </row>
    <row r="5" spans="1:20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4" t="s">
        <v>121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03"/>
    </row>
    <row r="8" spans="1:20" ht="33" customHeight="1">
      <c r="A8" s="1"/>
      <c r="B8" s="105" t="s">
        <v>2</v>
      </c>
      <c r="C8" s="196">
        <v>45555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03"/>
    </row>
    <row r="9" spans="1:20" ht="33" customHeight="1">
      <c r="A9" s="1"/>
      <c r="B9" s="105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03"/>
    </row>
    <row r="10" spans="1:20" ht="33" customHeight="1">
      <c r="A10" s="1"/>
      <c r="B10" s="105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03"/>
    </row>
    <row r="11" spans="1:20" ht="33" customHeight="1">
      <c r="A11" s="1"/>
      <c r="B11" s="105" t="s">
        <v>5</v>
      </c>
      <c r="C11" s="197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03"/>
    </row>
    <row r="12" spans="1:20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215"/>
      <c r="O12" s="215"/>
      <c r="P12" s="199"/>
      <c r="Q12" s="215"/>
      <c r="R12" s="215"/>
      <c r="S12" s="199"/>
      <c r="T12" s="103"/>
    </row>
    <row r="13" spans="1:20" ht="52.8" customHeight="1">
      <c r="A13" s="1"/>
      <c r="B13" s="169"/>
      <c r="C13" s="220" t="s">
        <v>6</v>
      </c>
      <c r="D13" s="221"/>
      <c r="E13" s="173" t="s">
        <v>168</v>
      </c>
      <c r="F13" s="174"/>
      <c r="G13" s="175"/>
      <c r="H13" s="176" t="s">
        <v>169</v>
      </c>
      <c r="I13" s="177"/>
      <c r="J13" s="244"/>
      <c r="K13" s="166" t="s">
        <v>170</v>
      </c>
      <c r="L13" s="167"/>
      <c r="M13" s="168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70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79" t="s">
        <v>10</v>
      </c>
      <c r="L14" s="180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0" t="s">
        <v>18</v>
      </c>
      <c r="D29" s="161"/>
      <c r="E29" s="146"/>
      <c r="F29" s="147"/>
      <c r="G29" s="148"/>
      <c r="H29" s="146"/>
      <c r="I29" s="147"/>
      <c r="J29" s="148"/>
      <c r="K29" s="146"/>
      <c r="L29" s="147"/>
      <c r="M29" s="148"/>
      <c r="N29" s="146"/>
      <c r="O29" s="147"/>
      <c r="P29" s="148"/>
      <c r="Q29" s="146"/>
      <c r="R29" s="147"/>
      <c r="S29" s="148"/>
      <c r="T29" s="103"/>
    </row>
    <row r="30" spans="1:20" ht="31.8" customHeight="1">
      <c r="A30" s="1"/>
      <c r="B30" s="112"/>
      <c r="C30" s="157" t="s">
        <v>161</v>
      </c>
      <c r="D30" s="159"/>
      <c r="E30" s="146"/>
      <c r="F30" s="147"/>
      <c r="G30" s="149"/>
      <c r="H30" s="146"/>
      <c r="I30" s="147"/>
      <c r="J30" s="149"/>
      <c r="K30" s="146"/>
      <c r="L30" s="147"/>
      <c r="M30" s="149"/>
      <c r="N30" s="146"/>
      <c r="O30" s="147"/>
      <c r="P30" s="149"/>
      <c r="Q30" s="146"/>
      <c r="R30" s="147"/>
      <c r="S30" s="149"/>
      <c r="T30" s="103"/>
    </row>
    <row r="31" spans="1:20" ht="31.8" customHeight="1">
      <c r="A31" s="1"/>
      <c r="B31" s="112"/>
      <c r="C31" s="157" t="s">
        <v>19</v>
      </c>
      <c r="D31" s="158"/>
      <c r="E31" s="146"/>
      <c r="F31" s="147"/>
      <c r="G31" s="149"/>
      <c r="H31" s="146"/>
      <c r="I31" s="147"/>
      <c r="J31" s="149"/>
      <c r="K31" s="146"/>
      <c r="L31" s="147"/>
      <c r="M31" s="149"/>
      <c r="N31" s="146"/>
      <c r="O31" s="147"/>
      <c r="P31" s="149"/>
      <c r="Q31" s="146"/>
      <c r="R31" s="147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27.6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2025-09-08T22:30:51Z</dcterms:modified>
</cp:coreProperties>
</file>