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BOTAS DE MUJER/"/>
    </mc:Choice>
  </mc:AlternateContent>
  <xr:revisionPtr revIDLastSave="0" documentId="8_{215D4802-00F6-4A27-B4CA-5DF443F29D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10" l="1"/>
  <c r="J32" i="10"/>
  <c r="G32" i="10"/>
  <c r="M19" i="10"/>
  <c r="J19" i="10"/>
  <c r="G19" i="10"/>
  <c r="M16" i="10"/>
  <c r="M17" i="10"/>
  <c r="M18" i="10"/>
  <c r="M15" i="10"/>
  <c r="J16" i="10"/>
  <c r="J17" i="10"/>
  <c r="J18" i="10"/>
  <c r="J15" i="10"/>
  <c r="G16" i="10"/>
  <c r="G17" i="10"/>
  <c r="G18" i="10"/>
  <c r="G15" i="10"/>
  <c r="G20" i="10"/>
  <c r="L31" i="10" a="1"/>
  <c r="L31" i="10" s="1"/>
  <c r="M31" i="10" s="1"/>
  <c r="L30" i="10" a="1"/>
  <c r="L30" i="10" s="1"/>
  <c r="M30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0" i="10" l="1"/>
  <c r="J22" i="10" s="1"/>
  <c r="G22" i="10"/>
  <c r="M20" i="10"/>
  <c r="M22" i="10" s="1"/>
  <c r="L32" i="10"/>
  <c r="P19" i="10"/>
  <c r="P20" i="10" s="1"/>
  <c r="P21" i="10" s="1"/>
  <c r="P22" i="10" s="1"/>
  <c r="O32" i="10"/>
  <c r="P32" i="10" s="1"/>
  <c r="I32" i="10"/>
  <c r="F32" i="10"/>
  <c r="G26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<sst xmlns="http://schemas.openxmlformats.org/spreadsheetml/2006/main" count="321" uniqueCount="186">
  <si>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</si>
  <si>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</si>
  <si>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</si>
  <si>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</si>
  <si>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</si>
  <si>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</si>
  <si>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</si>
  <si>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</si>
  <si>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</si>
  <si>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</si>
  <si>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</si>
  <si>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</si>
  <si>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</si>
  <si>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</si>
  <si>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</si>
  <si>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</si>
  <si>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</si>
  <si>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</si>
  <si>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</si>
  <si>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</si>
  <si>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</si>
  <si>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</si>
  <si>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</si>
  <si>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</si>
  <si>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</si>
  <si>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</si>
  <si>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</si>
  <si>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</si>
  <si>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</si>
  <si>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</si>
  <si>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</si>
  <si>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</si>
  <si>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</si>
  <si>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</si>
  <si>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</si>
  <si>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</si>
  <si>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</si>
  <si>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</si>
  <si>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</si>
  <si>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</si>
  <si>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</si>
  <si>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</si>
  <si>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</si>
  <si>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</si>
  <si>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</si>
  <si>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</si>
  <si>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</si>
  <si>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</si>
  <si>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</si>
  <si>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</si>
  <si>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</si>
  <si>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</si>
  <si>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</si>
  <si>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</si>
  <si>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</si>
  <si>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</si>
  <si>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</si>
  <si>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</si>
  <si>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</si>
  <si>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</si>
  <si>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</si>
  <si>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</si>
  <si>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</si>
  <si>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</si>
  <si>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</si>
  <si>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</si>
  <si>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</si>
  <si>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</si>
  <si>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</si>
  <si>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</si>
  <si>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</si>
  <si>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</si>
  <si>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</si>
  <si>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</si>
  <si>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</si>
  <si>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</si>
  <si>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</si>
  <si>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</si>
  <si>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</si>
  <si>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</si>
  <si>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</si>
  <si>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</si>
  <si>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</si>
  <si>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</si>
  <si>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</si>
  <si>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</si>
  <si>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</si>
  <si>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</si>
  <si>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</si>
  <si>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</si>
  <si>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</si>
  <si>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</si>
  <si>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</si>
  <si>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</si>
  <si>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</si>
  <si>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</si>
  <si>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</si>
  <si>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</si>
  <si>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</si>
  <si>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</si>
  <si>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</si>
  <si>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</si>
  <si>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</si>
  <si>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</si>
  <si>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</si>
  <si>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</si>
  <si>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</si>
  <si>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</si>
  <si>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</si>
  <si>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</si>
  <si>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</si>
  <si>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</si>
  <si>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</si>
  <si>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</si>
  <si>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</si>
  <si>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</si>
  <si>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</si>
  <si>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</si>
  <si>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</si>
  <si>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</si>
  <si>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</si>
  <si>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</si>
  <si>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</si>
  <si>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</si>
  <si>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</si>
  <si>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</si>
  <si>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</si>
  <si>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</si>
  <si>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</si>
  <si>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</si>
  <si>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</si>
  <si>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</si>
  <si>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</si>
  <si>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</si>
  <si>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</si>
  <si>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</si>
  <si>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</si>
  <si>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</si>
  <si>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</si>
  <si>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</si>
  <si>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</si>
  <si>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</si>
  <si>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</si>
  <si>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</si>
  <si>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</si>
  <si>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</si>
  <si>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</si>
  <si>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</si>
  <si>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</si>
  <si>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</si>
  <si>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</si>
  <si>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</si>
  <si>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</si>
  <si>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</si>
  <si>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</si>
  <si>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</si>
  <si>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</si>
  <si>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</si>
  <si>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</si>
  <si>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</si>
  <si>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</si>
  <si>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</si>
  <si>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</si>
  <si>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</si>
  <si>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</si>
  <si>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</si>
  <si>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</si>
  <si>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</si>
  <si>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</si>
  <si>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</si>
  <si>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</si>
  <si>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</si>
  <si>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</si>
  <si>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</si>
  <si>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</si>
  <si>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</si>
  <si>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</si>
  <si>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</si>
  <si>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UND</t>
  </si>
  <si>
    <t>PIURA INDUSTRIAL</t>
  </si>
  <si>
    <t>ZAPATO SEG DIELEC T=36 - PARA DAMA</t>
  </si>
  <si>
    <t>ZAPATO SEG DIELEC T=38 - PARA DAMA</t>
  </si>
  <si>
    <t>ZAPATO SEG DIELEC T=37 - PARA DAMA</t>
  </si>
  <si>
    <t>ZAPATO SEG DIELEC T=39 = PARA DAMA</t>
  </si>
  <si>
    <t>VIZYON INDUSTRIAL</t>
  </si>
  <si>
    <t xml:space="preserve">ODEX PERU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</si>
</sst>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167" fontId="43" fillId="0" borderId="2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3">
    <cellStyle name="Normal" xfId="0" builtinId="0"/>
    <cellStyle name="Normal 2" xfId="1" xr:uid="{9A3768EC-2BCB-4C92-91FA-21B7A97BD2BD}"/>
    <cellStyle name="Normal 3" xfId="2" xr:uid="{B525D407-9B64-403D-82FE-56BAED8B750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40" zoomScaleNormal="40" zoomScaleSheetLayoutView="50" workbookViewId="0">
      <selection activeCell="E37" sqref="E37:P39"/>
    </sheetView>
  </sheetViews>
  <sheetFormatPr baseColWidth="10" defaultColWidth="14.44140625" defaultRowHeight="15" customHeight="1"/>
  <cols>
    <col min="1" max="1" width="4.88671875" customWidth="1"/>
    <col min="2" max="2" width="78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1"/>
      <c r="C2" s="154" t="s">
        <v>160</v>
      </c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02"/>
    </row>
    <row r="3" spans="1:17" ht="33" customHeight="1">
      <c r="A3" s="1"/>
      <c r="B3" s="152"/>
      <c r="C3" s="156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03"/>
    </row>
    <row r="4" spans="1:17" ht="33" customHeight="1">
      <c r="A4" s="1"/>
      <c r="B4" s="152"/>
      <c r="C4" s="158" t="s">
        <v>0</v>
      </c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03"/>
    </row>
    <row r="5" spans="1:17" ht="33" customHeight="1">
      <c r="A5" s="1"/>
      <c r="B5" s="153"/>
      <c r="C5" s="156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0" t="s">
        <v>177</v>
      </c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03"/>
    </row>
    <row r="8" spans="1:17" ht="33" customHeight="1">
      <c r="A8" s="1"/>
      <c r="B8" s="127" t="s">
        <v>2</v>
      </c>
      <c r="C8" s="146">
        <v>45973</v>
      </c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03"/>
    </row>
    <row r="9" spans="1:17" ht="33" customHeight="1">
      <c r="A9" s="1"/>
      <c r="B9" s="127" t="s">
        <v>3</v>
      </c>
      <c r="C9" s="146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03"/>
    </row>
    <row r="10" spans="1:17" ht="33" customHeight="1">
      <c r="A10" s="1"/>
      <c r="B10" s="127" t="s">
        <v>4</v>
      </c>
      <c r="C10" s="146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03"/>
    </row>
    <row r="11" spans="1:17" ht="33" customHeight="1">
      <c r="A11" s="1"/>
      <c r="B11" s="127" t="s">
        <v>5</v>
      </c>
      <c r="C11" s="148">
        <v>3.5459999999999998</v>
      </c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03"/>
    </row>
    <row r="12" spans="1:17" ht="14.25" customHeight="1">
      <c r="A12" s="1"/>
      <c r="B12" s="106"/>
      <c r="C12" s="5"/>
      <c r="D12" s="6"/>
      <c r="E12" s="149"/>
      <c r="F12" s="149"/>
      <c r="G12" s="150"/>
      <c r="H12" s="149"/>
      <c r="I12" s="149"/>
      <c r="J12" s="150"/>
      <c r="K12" s="149"/>
      <c r="L12" s="149"/>
      <c r="M12" s="150"/>
      <c r="N12" s="149"/>
      <c r="O12" s="149"/>
      <c r="P12" s="150"/>
      <c r="Q12" s="103"/>
    </row>
    <row r="13" spans="1:17" ht="52.8" customHeight="1">
      <c r="A13" s="1"/>
      <c r="B13" s="161"/>
      <c r="C13" s="163" t="s">
        <v>6</v>
      </c>
      <c r="D13" s="163" t="s">
        <v>7</v>
      </c>
      <c r="E13" s="165" t="s">
        <v>184</v>
      </c>
      <c r="F13" s="166"/>
      <c r="G13" s="167"/>
      <c r="H13" s="168" t="s">
        <v>185</v>
      </c>
      <c r="I13" s="169"/>
      <c r="J13" s="170"/>
      <c r="K13" s="178" t="s">
        <v>179</v>
      </c>
      <c r="L13" s="179"/>
      <c r="M13" s="180"/>
      <c r="N13" s="178" t="s">
        <v>176</v>
      </c>
      <c r="O13" s="179"/>
      <c r="P13" s="180"/>
      <c r="Q13" s="103"/>
    </row>
    <row r="14" spans="1:17" ht="33.6" customHeight="1">
      <c r="A14" s="1"/>
      <c r="B14" s="162"/>
      <c r="C14" s="164"/>
      <c r="D14" s="164"/>
      <c r="E14" s="171" t="s">
        <v>10</v>
      </c>
      <c r="F14" s="172"/>
      <c r="G14" s="125" t="s">
        <v>11</v>
      </c>
      <c r="H14" s="173" t="s">
        <v>10</v>
      </c>
      <c r="I14" s="174"/>
      <c r="J14" s="126" t="s">
        <v>11</v>
      </c>
      <c r="K14" s="181" t="s">
        <v>10</v>
      </c>
      <c r="L14" s="182"/>
      <c r="M14" s="95" t="s">
        <v>11</v>
      </c>
      <c r="N14" s="181" t="s">
        <v>10</v>
      </c>
      <c r="O14" s="182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1</v>
      </c>
      <c r="D15" s="91" t="s">
        <v>178</v>
      </c>
      <c r="E15" s="183">
        <v>122.9</v>
      </c>
      <c r="F15" s="183"/>
      <c r="G15" s="129">
        <f>C15*E15</f>
        <v>122.9</v>
      </c>
      <c r="H15" s="183">
        <v>122.88</v>
      </c>
      <c r="I15" s="183"/>
      <c r="J15" s="129">
        <f>C15*H15</f>
        <v>122.88</v>
      </c>
      <c r="K15" s="183">
        <v>160</v>
      </c>
      <c r="L15" s="183"/>
      <c r="M15" s="129">
        <f>C15*K15</f>
        <v>160</v>
      </c>
      <c r="N15" s="184"/>
      <c r="O15" s="184"/>
      <c r="P15" s="130"/>
      <c r="Q15" s="103"/>
    </row>
    <row r="16" spans="1:17" ht="69.599999999999994" customHeight="1">
      <c r="A16" s="1"/>
      <c r="B16" s="128" t="s">
        <v>181</v>
      </c>
      <c r="C16" s="91">
        <v>2</v>
      </c>
      <c r="D16" s="91" t="s">
        <v>178</v>
      </c>
      <c r="E16" s="183">
        <v>122.9</v>
      </c>
      <c r="F16" s="183"/>
      <c r="G16" s="129">
        <f t="shared" ref="G16:G18" si="0">C16*E16</f>
        <v>245.8</v>
      </c>
      <c r="H16" s="183">
        <v>122.88</v>
      </c>
      <c r="I16" s="183"/>
      <c r="J16" s="129">
        <f t="shared" ref="J16:J18" si="1">C16*H16</f>
        <v>245.76</v>
      </c>
      <c r="K16" s="183">
        <v>160</v>
      </c>
      <c r="L16" s="183"/>
      <c r="M16" s="129">
        <f t="shared" ref="M16:M18" si="2">C16*K16</f>
        <v>320</v>
      </c>
      <c r="N16" s="184"/>
      <c r="O16" s="184"/>
      <c r="P16" s="130"/>
      <c r="Q16" s="103"/>
    </row>
    <row r="17" spans="1:17" ht="69.599999999999994" customHeight="1">
      <c r="A17" s="1"/>
      <c r="B17" s="128" t="s">
        <v>182</v>
      </c>
      <c r="C17" s="91">
        <v>1</v>
      </c>
      <c r="D17" s="91" t="s">
        <v>178</v>
      </c>
      <c r="E17" s="183">
        <v>122.9</v>
      </c>
      <c r="F17" s="183"/>
      <c r="G17" s="129">
        <f t="shared" si="0"/>
        <v>122.9</v>
      </c>
      <c r="H17" s="183">
        <v>122.88</v>
      </c>
      <c r="I17" s="183"/>
      <c r="J17" s="129">
        <f t="shared" si="1"/>
        <v>122.88</v>
      </c>
      <c r="K17" s="183">
        <v>160</v>
      </c>
      <c r="L17" s="183"/>
      <c r="M17" s="129">
        <f t="shared" si="2"/>
        <v>160</v>
      </c>
      <c r="N17" s="184"/>
      <c r="O17" s="184"/>
      <c r="P17" s="130"/>
      <c r="Q17" s="103"/>
    </row>
    <row r="18" spans="1:17" ht="69.599999999999994" customHeight="1">
      <c r="A18" s="1"/>
      <c r="B18" s="128" t="s">
        <v>183</v>
      </c>
      <c r="C18" s="91">
        <v>1</v>
      </c>
      <c r="D18" s="91" t="s">
        <v>178</v>
      </c>
      <c r="E18" s="183">
        <v>122.9</v>
      </c>
      <c r="F18" s="183"/>
      <c r="G18" s="129">
        <f t="shared" si="0"/>
        <v>122.9</v>
      </c>
      <c r="H18" s="183">
        <v>122.88</v>
      </c>
      <c r="I18" s="183"/>
      <c r="J18" s="129">
        <f t="shared" si="1"/>
        <v>122.88</v>
      </c>
      <c r="K18" s="183">
        <v>160</v>
      </c>
      <c r="L18" s="183"/>
      <c r="M18" s="129">
        <f t="shared" si="2"/>
        <v>160</v>
      </c>
      <c r="N18" s="184"/>
      <c r="O18" s="184"/>
      <c r="P18" s="130"/>
      <c r="Q18" s="103"/>
    </row>
    <row r="19" spans="1:17" ht="25.5" customHeight="1">
      <c r="A19" s="1"/>
      <c r="B19" s="108"/>
      <c r="C19" s="82"/>
      <c r="D19" s="85"/>
      <c r="E19" s="175" t="s">
        <v>12</v>
      </c>
      <c r="F19" s="175"/>
      <c r="G19" s="140">
        <f>SUM(G15:G18)</f>
        <v>614.5</v>
      </c>
      <c r="H19" s="175" t="s">
        <v>12</v>
      </c>
      <c r="I19" s="175"/>
      <c r="J19" s="141">
        <f>SUM(J15:J18)</f>
        <v>614.4</v>
      </c>
      <c r="K19" s="177" t="s">
        <v>12</v>
      </c>
      <c r="L19" s="177"/>
      <c r="M19" s="143">
        <f>SUM(M15:M18)</f>
        <v>800</v>
      </c>
      <c r="N19" s="176" t="s">
        <v>12</v>
      </c>
      <c r="O19" s="176"/>
      <c r="P19" s="132" t="e">
        <f>SUM(#REF!)</f>
        <v>#REF!</v>
      </c>
      <c r="Q19" s="103"/>
    </row>
    <row r="20" spans="1:17" ht="25.5" customHeight="1">
      <c r="A20" s="1"/>
      <c r="B20" s="104"/>
      <c r="C20" s="82"/>
      <c r="D20" s="85"/>
      <c r="E20" s="176" t="s">
        <v>13</v>
      </c>
      <c r="F20" s="176"/>
      <c r="G20" s="140">
        <f>+G19*0.18</f>
        <v>110.61</v>
      </c>
      <c r="H20" s="176" t="s">
        <v>13</v>
      </c>
      <c r="I20" s="176"/>
      <c r="J20" s="142">
        <f>J19*0.18</f>
        <v>110.592</v>
      </c>
      <c r="K20" s="177" t="s">
        <v>13</v>
      </c>
      <c r="L20" s="177"/>
      <c r="M20" s="144">
        <f>M19*0.18</f>
        <v>144</v>
      </c>
      <c r="N20" s="176" t="s">
        <v>13</v>
      </c>
      <c r="O20" s="176"/>
      <c r="P20" s="133" t="e">
        <f>P19*0.18</f>
        <v>#REF!</v>
      </c>
      <c r="Q20" s="103"/>
    </row>
    <row r="21" spans="1:17" ht="25.5" customHeight="1">
      <c r="A21" s="1"/>
      <c r="B21" s="104"/>
      <c r="C21" s="82"/>
      <c r="D21" s="85"/>
      <c r="E21" s="176" t="s">
        <v>14</v>
      </c>
      <c r="F21" s="176"/>
      <c r="G21" s="140"/>
      <c r="H21" s="176" t="s">
        <v>14</v>
      </c>
      <c r="I21" s="176"/>
      <c r="J21" s="142"/>
      <c r="K21" s="177" t="s">
        <v>175</v>
      </c>
      <c r="L21" s="177"/>
      <c r="M21" s="145"/>
      <c r="N21" s="176" t="s">
        <v>175</v>
      </c>
      <c r="O21" s="176"/>
      <c r="P21" s="134" t="e">
        <f>SUM(P19:P20)</f>
        <v>#REF!</v>
      </c>
      <c r="Q21" s="103"/>
    </row>
    <row r="22" spans="1:17" ht="25.5" customHeight="1">
      <c r="A22" s="1"/>
      <c r="B22" s="104"/>
      <c r="C22" s="83"/>
      <c r="D22" s="85"/>
      <c r="E22" s="176" t="s">
        <v>15</v>
      </c>
      <c r="F22" s="176"/>
      <c r="G22" s="140">
        <f>+G19+G20</f>
        <v>725.11</v>
      </c>
      <c r="H22" s="176" t="s">
        <v>15</v>
      </c>
      <c r="I22" s="176"/>
      <c r="J22" s="142">
        <f>SUM(J19:J21)</f>
        <v>724.99199999999996</v>
      </c>
      <c r="K22" s="177" t="s">
        <v>15</v>
      </c>
      <c r="L22" s="177"/>
      <c r="M22" s="135">
        <f>SUM(M19:M21)</f>
        <v>944</v>
      </c>
      <c r="N22" s="176" t="s">
        <v>15</v>
      </c>
      <c r="O22" s="176"/>
      <c r="P22" s="135" t="e">
        <f>P21*3.56</f>
        <v>#REF!</v>
      </c>
      <c r="Q22" s="103"/>
    </row>
    <row r="23" spans="1:17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  <c r="K23" s="8"/>
      <c r="L23" s="8"/>
      <c r="M23" s="131"/>
      <c r="N23" s="8"/>
      <c r="O23" s="8"/>
      <c r="P23" s="131"/>
      <c r="Q23" s="103"/>
    </row>
    <row r="24" spans="1:17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3"/>
    </row>
    <row r="25" spans="1:17" ht="33" customHeight="1">
      <c r="A25" s="1"/>
      <c r="B25" s="185" t="s">
        <v>16</v>
      </c>
      <c r="C25" s="186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3"/>
    </row>
    <row r="26" spans="1:17" ht="30.6" customHeight="1">
      <c r="A26" s="1"/>
      <c r="B26" s="187" t="s">
        <v>17</v>
      </c>
      <c r="C26" s="188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136">
        <f>D26*F26</f>
        <v>1.6</v>
      </c>
      <c r="H26" s="73" t="s">
        <v>147</v>
      </c>
      <c r="I26" s="78" cm="1">
        <f t="array" ref="I26">_xlfn.IFS(H26=PUNTAJES!$E$9,PUNTAJES!$F$9,H26=PUNTAJES!$E$10,PUNTAJES!$F$10,H26=PUNTAJES!$E$11,PUNTAJES!$F$11,H26=PUNTAJES!$E$12,PUNTAJES!$F$12,H26=PUNTAJES!$E$13,PUNTAJES!$F$13)</f>
        <v>4</v>
      </c>
      <c r="J26" s="136">
        <f>D26*I26</f>
        <v>1.6</v>
      </c>
      <c r="K26" s="73" t="s">
        <v>144</v>
      </c>
      <c r="L26" s="78" cm="1">
        <f t="array" ref="L26">_xlfn.IFS(K26=PUNTAJES!$E$9,PUNTAJES!$F$9,K26=PUNTAJES!$E$10,PUNTAJES!$F$10,K26=PUNTAJES!$E$11,PUNTAJES!$F$11,K26=PUNTAJES!$E$12,PUNTAJES!$F$12,K26=PUNTAJES!$E$13,PUNTAJES!$F$13)</f>
        <v>3</v>
      </c>
      <c r="M26" s="136">
        <f>+L26*D26</f>
        <v>1.2000000000000002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36">
        <f t="shared" ref="P26:P31" si="3">D26*O26</f>
        <v>0.8</v>
      </c>
      <c r="Q26" s="103"/>
    </row>
    <row r="27" spans="1:17" ht="30.6" customHeight="1">
      <c r="A27" s="1"/>
      <c r="B27" s="187" t="s">
        <v>155</v>
      </c>
      <c r="C27" s="188"/>
      <c r="D27" s="72">
        <v>0.2</v>
      </c>
      <c r="E27" s="74" t="s">
        <v>173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2</v>
      </c>
      <c r="G27" s="136">
        <f t="shared" ref="G27:G31" si="4">D27*F27</f>
        <v>0.4</v>
      </c>
      <c r="H27" s="74" t="s">
        <v>173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2</v>
      </c>
      <c r="J27" s="136">
        <f t="shared" ref="J27:J31" si="5">D27*I27</f>
        <v>0.4</v>
      </c>
      <c r="K27" s="74" t="s">
        <v>126</v>
      </c>
      <c r="L27" s="80" cm="1">
        <f t="array" ref="L27">_xlfn.IFS(K27=PUNTAJES!$B$4,PUNTAJES!$C$4,K27=PUNTAJES!$B$5,PUNTAJES!$C$5,K27=PUNTAJES!$B$6,PUNTAJES!$C$6,K27=PUNTAJES!$B$7,PUNTAJES!$C$7,K27=PUNTAJES!$B$8,PUNTAJES!$C$8,K27=PUNTAJES!$B$9,PUNTAJES!$C$9)</f>
        <v>5</v>
      </c>
      <c r="M27" s="136">
        <f t="shared" ref="M27:M30" si="6">+L27*D27</f>
        <v>1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6">
        <f t="shared" si="3"/>
        <v>0.4</v>
      </c>
      <c r="Q27" s="103"/>
    </row>
    <row r="28" spans="1:17" ht="30.6" customHeight="1">
      <c r="A28" s="2"/>
      <c r="B28" s="187" t="s">
        <v>143</v>
      </c>
      <c r="C28" s="188"/>
      <c r="D28" s="75">
        <v>0.1</v>
      </c>
      <c r="E28" s="76" t="s">
        <v>151</v>
      </c>
      <c r="F28" s="81" cm="1">
        <f t="array" ref="F28">_xlfn.IFS(E28=PUNTAJES!$B$12,PUNTAJES!$C$12,E28=PUNTAJES!$B$13,PUNTAJES!$C$13,E28=PUNTAJES!$B$14,PUNTAJES!$C$14,E28=PUNTAJES!$B$15,PUNTAJES!$C$15,E28=PUNTAJES!$B$16,PUNTAJES!$C$16)</f>
        <v>3</v>
      </c>
      <c r="G28" s="136">
        <f t="shared" si="4"/>
        <v>0.30000000000000004</v>
      </c>
      <c r="H28" s="76" t="s">
        <v>151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36">
        <f t="shared" si="5"/>
        <v>0.30000000000000004</v>
      </c>
      <c r="K28" s="76" t="s">
        <v>149</v>
      </c>
      <c r="L28" s="81" cm="1">
        <f t="array" ref="L28">_xlfn.IFS(K28=PUNTAJES!$B$12,PUNTAJES!$C$12,K28=PUNTAJES!$B$13,PUNTAJES!$C$13,K28=PUNTAJES!$B$14,PUNTAJES!$C$14,K28=PUNTAJES!$B$15,PUNTAJES!$C$15,K28=PUNTAJES!$B$16,PUNTAJES!$C$16)</f>
        <v>4</v>
      </c>
      <c r="M28" s="136">
        <f t="shared" si="6"/>
        <v>0.4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6">
        <f t="shared" si="3"/>
        <v>0.1</v>
      </c>
      <c r="Q28" s="111"/>
    </row>
    <row r="29" spans="1:17" ht="30.6" customHeight="1">
      <c r="A29" s="1"/>
      <c r="B29" s="187" t="s">
        <v>163</v>
      </c>
      <c r="C29" s="188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136">
        <f t="shared" si="4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36">
        <f t="shared" si="5"/>
        <v>0</v>
      </c>
      <c r="K29" s="74" t="s">
        <v>167</v>
      </c>
      <c r="L29" s="80" cm="1">
        <f t="array" ref="L29">_xlfn.IFS(K29=PUNTAJES!$B$19,PUNTAJES!$C$19,K29=PUNTAJES!$B$20,PUNTAJES!$C$20,K29=PUNTAJES!$B$21,PUNTAJES!$C$21)</f>
        <v>0</v>
      </c>
      <c r="M29" s="136">
        <f t="shared" si="6"/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36">
        <f t="shared" si="3"/>
        <v>0.75</v>
      </c>
      <c r="Q29" s="103"/>
    </row>
    <row r="30" spans="1:17" ht="30.6" customHeight="1">
      <c r="A30" s="1"/>
      <c r="B30" s="187" t="s">
        <v>157</v>
      </c>
      <c r="C30" s="188"/>
      <c r="D30" s="72">
        <v>0.05</v>
      </c>
      <c r="E30" s="74" t="s">
        <v>145</v>
      </c>
      <c r="F30" s="80" cm="1">
        <f t="array" ref="F30">_xlfn.IFS(E30=PUNTAJES!$H$9,PUNTAJES!$I$9,E30=PUNTAJES!$H$10,PUNTAJES!$I$10,E30=PUNTAJES!$H$11,PUNTAJES!$I$11,E30=PUNTAJES!$H$12,PUNTAJES!$I$12)</f>
        <v>2</v>
      </c>
      <c r="G30" s="136">
        <f t="shared" si="4"/>
        <v>0.1</v>
      </c>
      <c r="H30" s="74" t="s">
        <v>145</v>
      </c>
      <c r="I30" s="80" cm="1">
        <f t="array" ref="I30">_xlfn.IFS(H30=PUNTAJES!$H$9,PUNTAJES!$I$9,H30=PUNTAJES!$H$10,PUNTAJES!$I$10,H30=PUNTAJES!$H$11,PUNTAJES!$I$11,H30=PUNTAJES!$H$12,PUNTAJES!$I$12)</f>
        <v>2</v>
      </c>
      <c r="J30" s="136">
        <f t="shared" si="5"/>
        <v>0.1</v>
      </c>
      <c r="K30" s="74" t="s">
        <v>140</v>
      </c>
      <c r="L30" s="80" cm="1">
        <f t="array" ref="L30">_xlfn.IFS(K30=PUNTAJES!$H$9,PUNTAJES!$I$9,K30=PUNTAJES!$H$10,PUNTAJES!$I$10,K30=PUNTAJES!$H$11,PUNTAJES!$I$11,K30=PUNTAJES!$H$12,PUNTAJES!$I$12)</f>
        <v>4</v>
      </c>
      <c r="M30" s="136">
        <f t="shared" si="6"/>
        <v>0.2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36">
        <f t="shared" si="3"/>
        <v>0.1</v>
      </c>
      <c r="Q30" s="103"/>
    </row>
    <row r="31" spans="1:17" ht="30.6" customHeight="1" thickBot="1">
      <c r="A31" s="1"/>
      <c r="B31" s="187" t="s">
        <v>124</v>
      </c>
      <c r="C31" s="188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37">
        <f t="shared" si="4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37">
        <f t="shared" si="5"/>
        <v>0.30000000000000004</v>
      </c>
      <c r="K31" s="74" t="s">
        <v>127</v>
      </c>
      <c r="L31" s="80" cm="1">
        <f t="array" ref="L31">_xlfn.IFS(K31=PUNTAJES!$E$4,PUNTAJES!$F$4,K31=PUNTAJES!$E$5,PUNTAJES!$F$5,K31=PUNTAJES!$E$6,PUNTAJES!$F$6)</f>
        <v>3</v>
      </c>
      <c r="M31" s="137">
        <f>+L31*D31</f>
        <v>0.30000000000000004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37">
        <f t="shared" si="3"/>
        <v>0.30000000000000004</v>
      </c>
      <c r="Q31" s="103"/>
    </row>
    <row r="32" spans="1:17" ht="30.6" customHeight="1" thickBot="1">
      <c r="A32" s="1"/>
      <c r="B32" s="187" t="s">
        <v>15</v>
      </c>
      <c r="C32" s="188"/>
      <c r="D32" s="77">
        <f>SUM(D26:D31)</f>
        <v>1.0000000000000002</v>
      </c>
      <c r="E32" s="84" t="s">
        <v>159</v>
      </c>
      <c r="F32" s="120">
        <f>SUM(F26:F31)</f>
        <v>14</v>
      </c>
      <c r="G32" s="139">
        <f>SUM(G26:G31)</f>
        <v>2.7</v>
      </c>
      <c r="H32" s="84" t="s">
        <v>159</v>
      </c>
      <c r="I32" s="120">
        <f>SUM(I26:I31)</f>
        <v>14</v>
      </c>
      <c r="J32" s="139">
        <f>SUM(J26:J31)</f>
        <v>2.7</v>
      </c>
      <c r="K32" s="84" t="s">
        <v>159</v>
      </c>
      <c r="L32" s="120">
        <f>SUM(L26:L31)</f>
        <v>19</v>
      </c>
      <c r="M32" s="139">
        <f>SUM(M26:M31)</f>
        <v>3.1000000000000005</v>
      </c>
      <c r="N32" s="84" t="s">
        <v>159</v>
      </c>
      <c r="O32" s="120">
        <f>SUM(O26:O31)</f>
        <v>15</v>
      </c>
      <c r="P32" s="138">
        <f>SUM(P26:P31)</f>
        <v>2.4500000000000002</v>
      </c>
      <c r="Q32" s="103"/>
    </row>
    <row r="33" spans="1:17" ht="31.8" customHeight="1">
      <c r="A33" s="1"/>
      <c r="B33" s="112"/>
      <c r="C33" s="201" t="s">
        <v>18</v>
      </c>
      <c r="D33" s="202"/>
      <c r="E33" s="196"/>
      <c r="F33" s="197"/>
      <c r="G33" s="199"/>
      <c r="H33" s="196"/>
      <c r="I33" s="197"/>
      <c r="J33" s="199"/>
      <c r="K33" s="196"/>
      <c r="L33" s="197"/>
      <c r="M33" s="199"/>
      <c r="N33" s="196" t="s">
        <v>171</v>
      </c>
      <c r="O33" s="197"/>
      <c r="P33" s="199"/>
      <c r="Q33" s="103"/>
    </row>
    <row r="34" spans="1:17" ht="31.8" customHeight="1">
      <c r="A34" s="1"/>
      <c r="B34" s="112"/>
      <c r="C34" s="194" t="s">
        <v>161</v>
      </c>
      <c r="D34" s="200"/>
      <c r="E34" s="196"/>
      <c r="F34" s="197"/>
      <c r="G34" s="198"/>
      <c r="H34" s="196"/>
      <c r="I34" s="197"/>
      <c r="J34" s="198"/>
      <c r="K34" s="196"/>
      <c r="L34" s="197"/>
      <c r="M34" s="198"/>
      <c r="N34" s="196" t="s">
        <v>172</v>
      </c>
      <c r="O34" s="197"/>
      <c r="P34" s="198"/>
      <c r="Q34" s="103"/>
    </row>
    <row r="35" spans="1:17" ht="31.8" customHeight="1">
      <c r="A35" s="1"/>
      <c r="B35" s="112"/>
      <c r="C35" s="194" t="s">
        <v>19</v>
      </c>
      <c r="D35" s="195"/>
      <c r="E35" s="196"/>
      <c r="F35" s="197"/>
      <c r="G35" s="198"/>
      <c r="H35" s="196"/>
      <c r="I35" s="197"/>
      <c r="J35" s="198"/>
      <c r="K35" s="196"/>
      <c r="L35" s="197"/>
      <c r="M35" s="198"/>
      <c r="N35" s="196" t="s">
        <v>174</v>
      </c>
      <c r="O35" s="197"/>
      <c r="P35" s="198"/>
      <c r="Q35" s="103"/>
    </row>
    <row r="36" spans="1:17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3"/>
    </row>
    <row r="37" spans="1:17" ht="29.4" customHeight="1">
      <c r="A37" s="2"/>
      <c r="B37" s="189" t="s">
        <v>20</v>
      </c>
      <c r="C37" s="190"/>
      <c r="D37" s="190"/>
      <c r="E37" s="191"/>
      <c r="F37" s="191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11"/>
    </row>
    <row r="38" spans="1:17" ht="33.6" customHeight="1">
      <c r="A38" s="2"/>
      <c r="B38" s="113"/>
      <c r="C38" s="12"/>
      <c r="D38" s="12"/>
      <c r="E38" s="192"/>
      <c r="F38" s="192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11"/>
    </row>
    <row r="39" spans="1:17" ht="27.6" customHeight="1">
      <c r="A39" s="2"/>
      <c r="B39" s="110"/>
      <c r="C39" s="13"/>
      <c r="D39" s="13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11"/>
    </row>
    <row r="40" spans="1:17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7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8:F18"/>
    <mergeCell ref="H18:I18"/>
    <mergeCell ref="K18:L18"/>
    <mergeCell ref="N18:O18"/>
    <mergeCell ref="E16:F16"/>
    <mergeCell ref="H16:I16"/>
    <mergeCell ref="K16:L16"/>
    <mergeCell ref="N16:O16"/>
    <mergeCell ref="E17:F17"/>
    <mergeCell ref="H17:I17"/>
    <mergeCell ref="K17:L17"/>
    <mergeCell ref="N17:O17"/>
    <mergeCell ref="E20:F20"/>
    <mergeCell ref="H20:I20"/>
    <mergeCell ref="N20:O20"/>
    <mergeCell ref="E21:F21"/>
    <mergeCell ref="H21:I21"/>
    <mergeCell ref="N21:O21"/>
    <mergeCell ref="K20:L20"/>
    <mergeCell ref="K21:L21"/>
    <mergeCell ref="N34:P34"/>
    <mergeCell ref="K33:M33"/>
    <mergeCell ref="K34:M34"/>
    <mergeCell ref="B28:C28"/>
    <mergeCell ref="B29:C29"/>
    <mergeCell ref="N33:P33"/>
    <mergeCell ref="C34:D34"/>
    <mergeCell ref="E34:G34"/>
    <mergeCell ref="H34:J34"/>
    <mergeCell ref="B31:C31"/>
    <mergeCell ref="B32:C32"/>
    <mergeCell ref="C33:D33"/>
    <mergeCell ref="B30:C30"/>
    <mergeCell ref="E33:G33"/>
    <mergeCell ref="H33:J33"/>
    <mergeCell ref="B37:D37"/>
    <mergeCell ref="E37:P39"/>
    <mergeCell ref="C35:D35"/>
    <mergeCell ref="E35:G35"/>
    <mergeCell ref="H35:J35"/>
    <mergeCell ref="N35:P35"/>
    <mergeCell ref="K35:M35"/>
    <mergeCell ref="H22:I22"/>
    <mergeCell ref="N22:O22"/>
    <mergeCell ref="B25:C25"/>
    <mergeCell ref="B26:C26"/>
    <mergeCell ref="B27:C27"/>
    <mergeCell ref="K22:L22"/>
    <mergeCell ref="E22:F22"/>
    <mergeCell ref="E19:F19"/>
    <mergeCell ref="H19:I19"/>
    <mergeCell ref="N19:O19"/>
    <mergeCell ref="K19:L19"/>
    <mergeCell ref="N13:P13"/>
    <mergeCell ref="K13:M13"/>
    <mergeCell ref="K14:L14"/>
    <mergeCell ref="N14:O14"/>
    <mergeCell ref="E15:F15"/>
    <mergeCell ref="H15:I15"/>
    <mergeCell ref="K15:L15"/>
    <mergeCell ref="N15:O15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1"/>
      <c r="C2" s="154" t="s">
        <v>160</v>
      </c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231"/>
      <c r="Q2" s="203"/>
      <c r="R2" s="204"/>
      <c r="S2" s="205"/>
      <c r="T2" s="102"/>
    </row>
    <row r="3" spans="1:20" ht="33" customHeight="1">
      <c r="A3" s="1"/>
      <c r="B3" s="152"/>
      <c r="C3" s="156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232"/>
      <c r="Q3" s="206"/>
      <c r="R3" s="207"/>
      <c r="S3" s="207"/>
      <c r="T3" s="103"/>
    </row>
    <row r="4" spans="1:20" ht="33" customHeight="1">
      <c r="A4" s="1"/>
      <c r="B4" s="152"/>
      <c r="C4" s="158" t="s">
        <v>0</v>
      </c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233"/>
      <c r="Q4" s="206"/>
      <c r="R4" s="207"/>
      <c r="S4" s="207"/>
      <c r="T4" s="103"/>
    </row>
    <row r="5" spans="1:20" ht="33" customHeight="1">
      <c r="A5" s="1"/>
      <c r="B5" s="153"/>
      <c r="C5" s="156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232"/>
      <c r="Q5" s="208"/>
      <c r="R5" s="209"/>
      <c r="S5" s="20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0" t="s">
        <v>121</v>
      </c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03"/>
    </row>
    <row r="8" spans="1:20" ht="33" customHeight="1">
      <c r="A8" s="1"/>
      <c r="B8" s="105" t="s">
        <v>2</v>
      </c>
      <c r="C8" s="146">
        <v>45555</v>
      </c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03"/>
    </row>
    <row r="9" spans="1:20" ht="33" customHeight="1">
      <c r="A9" s="1"/>
      <c r="B9" s="105" t="s">
        <v>3</v>
      </c>
      <c r="C9" s="146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03"/>
    </row>
    <row r="10" spans="1:20" ht="33" customHeight="1">
      <c r="A10" s="1"/>
      <c r="B10" s="105" t="s">
        <v>4</v>
      </c>
      <c r="C10" s="146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03"/>
    </row>
    <row r="11" spans="1:20" ht="33" customHeight="1">
      <c r="A11" s="1"/>
      <c r="B11" s="105" t="s">
        <v>5</v>
      </c>
      <c r="C11" s="148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03"/>
    </row>
    <row r="12" spans="1:20" ht="14.25" customHeight="1">
      <c r="A12" s="1"/>
      <c r="B12" s="106"/>
      <c r="C12" s="5"/>
      <c r="D12" s="6"/>
      <c r="E12" s="149"/>
      <c r="F12" s="149"/>
      <c r="G12" s="150"/>
      <c r="H12" s="149"/>
      <c r="I12" s="149"/>
      <c r="J12" s="150"/>
      <c r="K12" s="149"/>
      <c r="L12" s="149"/>
      <c r="M12" s="150"/>
      <c r="N12" s="219"/>
      <c r="O12" s="219"/>
      <c r="P12" s="150"/>
      <c r="Q12" s="219"/>
      <c r="R12" s="219"/>
      <c r="S12" s="150"/>
      <c r="T12" s="103"/>
    </row>
    <row r="13" spans="1:20" ht="52.8" customHeight="1">
      <c r="A13" s="1"/>
      <c r="B13" s="161"/>
      <c r="C13" s="238" t="s">
        <v>6</v>
      </c>
      <c r="D13" s="239"/>
      <c r="E13" s="165" t="s">
        <v>168</v>
      </c>
      <c r="F13" s="166"/>
      <c r="G13" s="167"/>
      <c r="H13" s="168" t="s">
        <v>169</v>
      </c>
      <c r="I13" s="169"/>
      <c r="J13" s="215"/>
      <c r="K13" s="178" t="s">
        <v>170</v>
      </c>
      <c r="L13" s="179"/>
      <c r="M13" s="180"/>
      <c r="N13" s="222" t="s">
        <v>8</v>
      </c>
      <c r="O13" s="223"/>
      <c r="P13" s="224"/>
      <c r="Q13" s="216" t="s">
        <v>9</v>
      </c>
      <c r="R13" s="217"/>
      <c r="S13" s="218"/>
      <c r="T13" s="103"/>
    </row>
    <row r="14" spans="1:20" ht="33.6" customHeight="1">
      <c r="A14" s="1"/>
      <c r="B14" s="162"/>
      <c r="C14" s="240"/>
      <c r="D14" s="241"/>
      <c r="E14" s="234" t="s">
        <v>10</v>
      </c>
      <c r="F14" s="235"/>
      <c r="G14" s="86" t="s">
        <v>11</v>
      </c>
      <c r="H14" s="236" t="s">
        <v>10</v>
      </c>
      <c r="I14" s="237"/>
      <c r="J14" s="87" t="s">
        <v>11</v>
      </c>
      <c r="K14" s="181" t="s">
        <v>10</v>
      </c>
      <c r="L14" s="182"/>
      <c r="M14" s="95" t="s">
        <v>11</v>
      </c>
      <c r="N14" s="227" t="s">
        <v>10</v>
      </c>
      <c r="O14" s="228"/>
      <c r="P14" s="96" t="s">
        <v>11</v>
      </c>
      <c r="Q14" s="248" t="s">
        <v>10</v>
      </c>
      <c r="R14" s="249"/>
      <c r="S14" s="97" t="s">
        <v>11</v>
      </c>
      <c r="T14" s="103"/>
    </row>
    <row r="15" spans="1:20" ht="54.75" customHeight="1">
      <c r="A15" s="1"/>
      <c r="B15" s="107" t="s">
        <v>162</v>
      </c>
      <c r="C15" s="246">
        <v>1</v>
      </c>
      <c r="D15" s="247"/>
      <c r="E15" s="220">
        <v>18.5</v>
      </c>
      <c r="F15" s="221"/>
      <c r="G15" s="88">
        <f>C15*E15</f>
        <v>18.5</v>
      </c>
      <c r="H15" s="230">
        <v>25</v>
      </c>
      <c r="I15" s="221"/>
      <c r="J15" s="92">
        <f>C15*H15</f>
        <v>25</v>
      </c>
      <c r="K15" s="242"/>
      <c r="L15" s="242"/>
      <c r="M15" s="98"/>
      <c r="N15" s="229"/>
      <c r="O15" s="229"/>
      <c r="P15" s="99"/>
      <c r="Q15" s="229"/>
      <c r="R15" s="229"/>
      <c r="S15" s="99"/>
      <c r="T15" s="103"/>
    </row>
    <row r="16" spans="1:20" ht="25.5" customHeight="1">
      <c r="A16" s="1"/>
      <c r="B16" s="108"/>
      <c r="C16" s="82"/>
      <c r="D16" s="85"/>
      <c r="E16" s="226" t="s">
        <v>12</v>
      </c>
      <c r="F16" s="226"/>
      <c r="G16" s="89">
        <f>SUM(G15:G15)</f>
        <v>18.5</v>
      </c>
      <c r="H16" s="226" t="s">
        <v>12</v>
      </c>
      <c r="I16" s="226"/>
      <c r="J16" s="93">
        <f>SUM(J15:J15)</f>
        <v>25</v>
      </c>
      <c r="K16" s="226" t="s">
        <v>12</v>
      </c>
      <c r="L16" s="226"/>
      <c r="M16" s="100"/>
      <c r="N16" s="226" t="s">
        <v>12</v>
      </c>
      <c r="O16" s="226"/>
      <c r="P16" s="100"/>
      <c r="Q16" s="226" t="s">
        <v>12</v>
      </c>
      <c r="R16" s="226"/>
      <c r="S16" s="100"/>
      <c r="T16" s="103"/>
    </row>
    <row r="17" spans="1:20" ht="25.5" customHeight="1">
      <c r="A17" s="1"/>
      <c r="B17" s="104"/>
      <c r="C17" s="82"/>
      <c r="D17" s="85"/>
      <c r="E17" s="226" t="s">
        <v>13</v>
      </c>
      <c r="F17" s="226"/>
      <c r="G17" s="90">
        <f>G16*0.18</f>
        <v>3.33</v>
      </c>
      <c r="H17" s="226" t="s">
        <v>13</v>
      </c>
      <c r="I17" s="226"/>
      <c r="J17" s="94">
        <f>J16*0.18</f>
        <v>4.5</v>
      </c>
      <c r="K17" s="226" t="s">
        <v>13</v>
      </c>
      <c r="L17" s="226"/>
      <c r="M17" s="100"/>
      <c r="N17" s="226" t="s">
        <v>13</v>
      </c>
      <c r="O17" s="226"/>
      <c r="P17" s="100"/>
      <c r="Q17" s="226" t="s">
        <v>13</v>
      </c>
      <c r="R17" s="226"/>
      <c r="S17" s="100"/>
      <c r="T17" s="103"/>
    </row>
    <row r="18" spans="1:20" ht="25.5" customHeight="1">
      <c r="A18" s="1"/>
      <c r="B18" s="104"/>
      <c r="C18" s="83"/>
      <c r="D18" s="85"/>
      <c r="E18" s="226" t="s">
        <v>15</v>
      </c>
      <c r="F18" s="226"/>
      <c r="G18" s="90">
        <f>SUM(G16:G17)</f>
        <v>21.83</v>
      </c>
      <c r="H18" s="226" t="s">
        <v>15</v>
      </c>
      <c r="I18" s="226"/>
      <c r="J18" s="94">
        <f>SUM(J16:J17)</f>
        <v>29.5</v>
      </c>
      <c r="K18" s="226" t="s">
        <v>15</v>
      </c>
      <c r="L18" s="226"/>
      <c r="M18" s="100"/>
      <c r="N18" s="226" t="s">
        <v>15</v>
      </c>
      <c r="O18" s="226"/>
      <c r="P18" s="100"/>
      <c r="Q18" s="226" t="s">
        <v>15</v>
      </c>
      <c r="R18" s="22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14"/>
      <c r="R20" s="70"/>
      <c r="S20" s="10"/>
      <c r="T20" s="103"/>
    </row>
    <row r="21" spans="1:20" ht="33" customHeight="1">
      <c r="A21" s="1"/>
      <c r="B21" s="185" t="s">
        <v>16</v>
      </c>
      <c r="C21" s="18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7" t="s">
        <v>17</v>
      </c>
      <c r="C22" s="18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7" t="s">
        <v>155</v>
      </c>
      <c r="C23" s="18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7" t="s">
        <v>143</v>
      </c>
      <c r="C24" s="18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7" t="s">
        <v>156</v>
      </c>
      <c r="C25" s="18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7" t="s">
        <v>157</v>
      </c>
      <c r="C26" s="18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7" t="s">
        <v>158</v>
      </c>
      <c r="C27" s="18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7" t="s">
        <v>15</v>
      </c>
      <c r="C28" s="18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1" t="s">
        <v>18</v>
      </c>
      <c r="D29" s="202"/>
      <c r="E29" s="196"/>
      <c r="F29" s="197"/>
      <c r="G29" s="199"/>
      <c r="H29" s="196"/>
      <c r="I29" s="197"/>
      <c r="J29" s="199"/>
      <c r="K29" s="196"/>
      <c r="L29" s="197"/>
      <c r="M29" s="199"/>
      <c r="N29" s="196"/>
      <c r="O29" s="197"/>
      <c r="P29" s="199"/>
      <c r="Q29" s="196"/>
      <c r="R29" s="197"/>
      <c r="S29" s="199"/>
      <c r="T29" s="103"/>
    </row>
    <row r="30" spans="1:20" ht="31.8" customHeight="1">
      <c r="A30" s="1"/>
      <c r="B30" s="112"/>
      <c r="C30" s="194" t="s">
        <v>161</v>
      </c>
      <c r="D30" s="200"/>
      <c r="E30" s="196"/>
      <c r="F30" s="197"/>
      <c r="G30" s="198"/>
      <c r="H30" s="196"/>
      <c r="I30" s="197"/>
      <c r="J30" s="198"/>
      <c r="K30" s="196"/>
      <c r="L30" s="197"/>
      <c r="M30" s="198"/>
      <c r="N30" s="196"/>
      <c r="O30" s="197"/>
      <c r="P30" s="198"/>
      <c r="Q30" s="196"/>
      <c r="R30" s="197"/>
      <c r="S30" s="198"/>
      <c r="T30" s="103"/>
    </row>
    <row r="31" spans="1:20" ht="31.8" customHeight="1">
      <c r="A31" s="1"/>
      <c r="B31" s="112"/>
      <c r="C31" s="194" t="s">
        <v>19</v>
      </c>
      <c r="D31" s="195"/>
      <c r="E31" s="196"/>
      <c r="F31" s="197"/>
      <c r="G31" s="198"/>
      <c r="H31" s="196"/>
      <c r="I31" s="197"/>
      <c r="J31" s="198"/>
      <c r="K31" s="196"/>
      <c r="L31" s="197"/>
      <c r="M31" s="198"/>
      <c r="N31" s="196"/>
      <c r="O31" s="197"/>
      <c r="P31" s="198"/>
      <c r="Q31" s="196"/>
      <c r="R31" s="197"/>
      <c r="S31" s="19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103"/>
    </row>
    <row r="33" spans="1:20" ht="29.4" customHeight="1">
      <c r="A33" s="2"/>
      <c r="B33" s="213" t="s">
        <v>20</v>
      </c>
      <c r="C33" s="214"/>
      <c r="D33" s="214"/>
      <c r="E33" s="210"/>
      <c r="F33" s="210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111"/>
    </row>
    <row r="34" spans="1:20" ht="14.25" customHeight="1">
      <c r="A34" s="2"/>
      <c r="B34" s="113"/>
      <c r="C34" s="12"/>
      <c r="D34" s="12"/>
      <c r="E34" s="211"/>
      <c r="F34" s="211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1"/>
      <c r="T34" s="111"/>
    </row>
    <row r="35" spans="1:20" ht="14.25" customHeight="1">
      <c r="A35" s="2"/>
      <c r="B35" s="110"/>
      <c r="C35" s="13"/>
      <c r="D35" s="13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6" t="s">
        <v>102</v>
      </c>
      <c r="C2" s="257"/>
      <c r="D2" s="257"/>
      <c r="E2" s="257"/>
      <c r="F2" s="258"/>
    </row>
    <row r="3" spans="2:6" ht="15" thickBot="1">
      <c r="B3" s="250" t="s">
        <v>101</v>
      </c>
      <c r="C3" s="251"/>
      <c r="D3" s="251"/>
      <c r="E3" s="251"/>
      <c r="F3" s="252"/>
    </row>
    <row r="4" spans="2:6" ht="15" thickBot="1">
      <c r="B4" s="253" t="s">
        <v>99</v>
      </c>
      <c r="C4" s="254"/>
      <c r="D4" s="254"/>
      <c r="E4" s="254"/>
      <c r="F4" s="255"/>
    </row>
    <row r="5" spans="2:6" ht="15" thickBot="1">
      <c r="B5" s="253" t="s">
        <v>100</v>
      </c>
      <c r="C5" s="254"/>
      <c r="D5" s="254"/>
      <c r="E5" s="254"/>
      <c r="F5" s="25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4">
        <v>1</v>
      </c>
      <c r="C7" s="262" t="s">
        <v>93</v>
      </c>
      <c r="D7" s="28" t="s">
        <v>63</v>
      </c>
      <c r="E7" s="26">
        <v>5</v>
      </c>
      <c r="F7" s="259"/>
    </row>
    <row r="8" spans="2:6" ht="26.25" customHeight="1">
      <c r="B8" s="265"/>
      <c r="C8" s="263"/>
      <c r="D8" s="29" t="s">
        <v>64</v>
      </c>
      <c r="E8" s="24">
        <v>4</v>
      </c>
      <c r="F8" s="260"/>
    </row>
    <row r="9" spans="2:6" ht="26.25" customHeight="1">
      <c r="B9" s="265"/>
      <c r="C9" s="263"/>
      <c r="D9" s="29" t="s">
        <v>65</v>
      </c>
      <c r="E9" s="24">
        <v>3</v>
      </c>
      <c r="F9" s="260"/>
    </row>
    <row r="10" spans="2:6" ht="26.25" customHeight="1">
      <c r="B10" s="265"/>
      <c r="C10" s="263"/>
      <c r="D10" s="29" t="s">
        <v>66</v>
      </c>
      <c r="E10" s="24">
        <v>2</v>
      </c>
      <c r="F10" s="260"/>
    </row>
    <row r="11" spans="2:6" ht="26.25" customHeight="1" thickBot="1">
      <c r="B11" s="265"/>
      <c r="C11" s="263"/>
      <c r="D11" s="30" t="s">
        <v>67</v>
      </c>
      <c r="E11" s="27">
        <v>1</v>
      </c>
      <c r="F11" s="261"/>
    </row>
    <row r="12" spans="2:6" ht="26.25" customHeight="1">
      <c r="B12" s="264">
        <v>2</v>
      </c>
      <c r="C12" s="262" t="s">
        <v>94</v>
      </c>
      <c r="D12" s="28" t="s">
        <v>68</v>
      </c>
      <c r="E12" s="26">
        <v>5</v>
      </c>
      <c r="F12" s="259"/>
    </row>
    <row r="13" spans="2:6" ht="26.25" customHeight="1">
      <c r="B13" s="265"/>
      <c r="C13" s="263"/>
      <c r="D13" s="29" t="s">
        <v>69</v>
      </c>
      <c r="E13" s="24">
        <v>4</v>
      </c>
      <c r="F13" s="260"/>
    </row>
    <row r="14" spans="2:6" ht="26.25" customHeight="1">
      <c r="B14" s="265"/>
      <c r="C14" s="263"/>
      <c r="D14" s="29" t="s">
        <v>70</v>
      </c>
      <c r="E14" s="24">
        <v>3</v>
      </c>
      <c r="F14" s="260"/>
    </row>
    <row r="15" spans="2:6" ht="26.25" customHeight="1">
      <c r="B15" s="265"/>
      <c r="C15" s="263"/>
      <c r="D15" s="29" t="s">
        <v>71</v>
      </c>
      <c r="E15" s="24">
        <v>2</v>
      </c>
      <c r="F15" s="260"/>
    </row>
    <row r="16" spans="2:6" ht="26.25" customHeight="1" thickBot="1">
      <c r="B16" s="265"/>
      <c r="C16" s="263"/>
      <c r="D16" s="30" t="s">
        <v>72</v>
      </c>
      <c r="E16" s="27">
        <v>1</v>
      </c>
      <c r="F16" s="261"/>
    </row>
    <row r="17" spans="2:6" ht="26.25" customHeight="1">
      <c r="B17" s="264">
        <v>3</v>
      </c>
      <c r="C17" s="262" t="s">
        <v>95</v>
      </c>
      <c r="D17" s="28" t="s">
        <v>73</v>
      </c>
      <c r="E17" s="26">
        <v>5</v>
      </c>
      <c r="F17" s="259"/>
    </row>
    <row r="18" spans="2:6" ht="26.25" customHeight="1">
      <c r="B18" s="265"/>
      <c r="C18" s="263"/>
      <c r="D18" s="29" t="s">
        <v>74</v>
      </c>
      <c r="E18" s="24">
        <v>4</v>
      </c>
      <c r="F18" s="260"/>
    </row>
    <row r="19" spans="2:6" ht="26.25" customHeight="1">
      <c r="B19" s="265"/>
      <c r="C19" s="263"/>
      <c r="D19" s="29" t="s">
        <v>76</v>
      </c>
      <c r="E19" s="24">
        <v>3</v>
      </c>
      <c r="F19" s="260"/>
    </row>
    <row r="20" spans="2:6" ht="26.25" customHeight="1">
      <c r="B20" s="265"/>
      <c r="C20" s="263"/>
      <c r="D20" s="29" t="s">
        <v>77</v>
      </c>
      <c r="E20" s="24">
        <v>2</v>
      </c>
      <c r="F20" s="260"/>
    </row>
    <row r="21" spans="2:6" ht="26.25" customHeight="1" thickBot="1">
      <c r="B21" s="265"/>
      <c r="C21" s="263"/>
      <c r="D21" s="30" t="s">
        <v>75</v>
      </c>
      <c r="E21" s="27">
        <v>1</v>
      </c>
      <c r="F21" s="261"/>
    </row>
    <row r="22" spans="2:6" ht="26.25" customHeight="1">
      <c r="B22" s="264">
        <v>4</v>
      </c>
      <c r="C22" s="262" t="s">
        <v>96</v>
      </c>
      <c r="D22" s="28" t="s">
        <v>80</v>
      </c>
      <c r="E22" s="26">
        <v>5</v>
      </c>
      <c r="F22" s="259"/>
    </row>
    <row r="23" spans="2:6" ht="26.25" customHeight="1">
      <c r="B23" s="265"/>
      <c r="C23" s="263"/>
      <c r="D23" s="29" t="s">
        <v>81</v>
      </c>
      <c r="E23" s="24">
        <v>4</v>
      </c>
      <c r="F23" s="260"/>
    </row>
    <row r="24" spans="2:6" ht="26.25" customHeight="1">
      <c r="B24" s="265"/>
      <c r="C24" s="263"/>
      <c r="D24" s="29" t="s">
        <v>78</v>
      </c>
      <c r="E24" s="24">
        <v>3</v>
      </c>
      <c r="F24" s="260"/>
    </row>
    <row r="25" spans="2:6" ht="26.25" customHeight="1">
      <c r="B25" s="265"/>
      <c r="C25" s="263"/>
      <c r="D25" s="29" t="s">
        <v>79</v>
      </c>
      <c r="E25" s="24">
        <v>2</v>
      </c>
      <c r="F25" s="260"/>
    </row>
    <row r="26" spans="2:6" ht="26.25" customHeight="1" thickBot="1">
      <c r="B26" s="265"/>
      <c r="C26" s="263"/>
      <c r="D26" s="30" t="s">
        <v>82</v>
      </c>
      <c r="E26" s="27">
        <v>1</v>
      </c>
      <c r="F26" s="261"/>
    </row>
    <row r="27" spans="2:6" ht="27.6">
      <c r="B27" s="264">
        <v>5</v>
      </c>
      <c r="C27" s="262" t="s">
        <v>97</v>
      </c>
      <c r="D27" s="28" t="s">
        <v>83</v>
      </c>
      <c r="E27" s="26">
        <v>5</v>
      </c>
      <c r="F27" s="259"/>
    </row>
    <row r="28" spans="2:6" ht="27.6">
      <c r="B28" s="265"/>
      <c r="C28" s="263"/>
      <c r="D28" s="29" t="s">
        <v>85</v>
      </c>
      <c r="E28" s="24">
        <v>4</v>
      </c>
      <c r="F28" s="260"/>
    </row>
    <row r="29" spans="2:6" ht="27.6">
      <c r="B29" s="265"/>
      <c r="C29" s="263"/>
      <c r="D29" s="29" t="s">
        <v>84</v>
      </c>
      <c r="E29" s="24">
        <v>3</v>
      </c>
      <c r="F29" s="260"/>
    </row>
    <row r="30" spans="2:6" ht="41.4">
      <c r="B30" s="265"/>
      <c r="C30" s="263"/>
      <c r="D30" s="29" t="s">
        <v>86</v>
      </c>
      <c r="E30" s="24">
        <v>2</v>
      </c>
      <c r="F30" s="260"/>
    </row>
    <row r="31" spans="2:6" ht="55.8" thickBot="1">
      <c r="B31" s="265"/>
      <c r="C31" s="263"/>
      <c r="D31" s="30" t="s">
        <v>87</v>
      </c>
      <c r="E31" s="27">
        <v>1</v>
      </c>
      <c r="F31" s="261"/>
    </row>
    <row r="32" spans="2:6" ht="27.6">
      <c r="B32" s="264">
        <v>6</v>
      </c>
      <c r="C32" s="262" t="s">
        <v>98</v>
      </c>
      <c r="D32" s="28" t="s">
        <v>88</v>
      </c>
      <c r="E32" s="26">
        <v>5</v>
      </c>
      <c r="F32" s="259"/>
    </row>
    <row r="33" spans="2:6" ht="41.4">
      <c r="B33" s="265"/>
      <c r="C33" s="266"/>
      <c r="D33" s="29" t="s">
        <v>89</v>
      </c>
      <c r="E33" s="24">
        <v>4</v>
      </c>
      <c r="F33" s="260"/>
    </row>
    <row r="34" spans="2:6" ht="27.6">
      <c r="B34" s="265"/>
      <c r="C34" s="266"/>
      <c r="D34" s="29" t="s">
        <v>90</v>
      </c>
      <c r="E34" s="24">
        <v>3</v>
      </c>
      <c r="F34" s="260"/>
    </row>
    <row r="35" spans="2:6" ht="41.4">
      <c r="B35" s="265"/>
      <c r="C35" s="266"/>
      <c r="D35" s="29" t="s">
        <v>91</v>
      </c>
      <c r="E35" s="24">
        <v>2</v>
      </c>
      <c r="F35" s="260"/>
    </row>
    <row r="36" spans="2:6" ht="42" thickBot="1">
      <c r="B36" s="268"/>
      <c r="C36" s="26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2025-11-12T16:48:06Z</dcterms:modified>
</cp:coreProperties>
</file>