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62/"/>
    </mc:Choice>
  </mc:AlternateContent>
  <xr:revisionPtr revIDLastSave="0" documentId="8_{A0954C28-4E5C-47FC-9BC3-E42994D3F29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10" l="1"/>
  <c r="J17" i="10"/>
  <c r="J18" i="10"/>
  <c r="J19" i="10"/>
  <c r="J20" i="10"/>
  <c r="J21" i="10"/>
  <c r="J22" i="10"/>
  <c r="J15" i="10"/>
  <c r="G16" i="10"/>
  <c r="G17" i="10"/>
  <c r="G18" i="10"/>
  <c r="G19" i="10"/>
  <c r="G20" i="10"/>
  <c r="G21" i="10"/>
  <c r="G22" i="10"/>
  <c r="G15" i="10"/>
  <c r="M36" i="10"/>
  <c r="L36" i="10"/>
  <c r="I35" i="10" a="1"/>
  <c r="I35" i="10" s="1"/>
  <c r="J35" i="10" s="1"/>
  <c r="F35" i="10" a="1"/>
  <c r="F35" i="10" s="1"/>
  <c r="G35" i="10" s="1"/>
  <c r="I33" i="10" a="1"/>
  <c r="I33" i="10" s="1"/>
  <c r="J33" i="10" s="1"/>
  <c r="F33" i="10" a="1"/>
  <c r="F33" i="10" s="1"/>
  <c r="G33" i="10" s="1"/>
  <c r="D36" i="10"/>
  <c r="I34" i="10" a="1"/>
  <c r="I34" i="10" s="1"/>
  <c r="J34" i="10" s="1"/>
  <c r="F34" i="10" a="1"/>
  <c r="F34" i="10" s="1"/>
  <c r="I32" i="10" a="1"/>
  <c r="I32" i="10" s="1"/>
  <c r="J32" i="10" s="1"/>
  <c r="F32" i="10" a="1"/>
  <c r="F32" i="10" s="1"/>
  <c r="G32" i="10" s="1"/>
  <c r="I31" i="10" a="1"/>
  <c r="I31" i="10" s="1"/>
  <c r="J31" i="10" s="1"/>
  <c r="F31" i="10" a="1"/>
  <c r="F31" i="10" s="1"/>
  <c r="G31" i="10" s="1"/>
  <c r="I30" i="10" a="1"/>
  <c r="I30" i="10" s="1"/>
  <c r="J30" i="10" s="1"/>
  <c r="F30" i="10" a="1"/>
  <c r="F30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36" i="10" l="1"/>
  <c r="J23" i="10"/>
  <c r="J24" i="10" s="1"/>
  <c r="J26" i="10" s="1"/>
  <c r="G23" i="10"/>
  <c r="M23" i="10"/>
  <c r="M24" i="10" s="1"/>
  <c r="M26" i="10" s="1"/>
  <c r="I36" i="10"/>
  <c r="J36" i="10"/>
  <c r="F36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G24" i="10" l="1"/>
  <c r="G26" i="10" s="1"/>
  <c r="J17" i="2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<sst xmlns="http://schemas.openxmlformats.org/spreadsheetml/2006/main" count="311" uniqueCount="186">
  <si>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</si>
  <si>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</si>
  <si>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</si>
  <si>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</si>
  <si>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</si>
  <si>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</si>
  <si>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</si>
  <si>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</si>
  <si>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</si>
  <si>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</si>
  <si>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</si>
  <si>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</si>
  <si>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</si>
  <si>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</si>
  <si>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</si>
  <si>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</si>
  <si>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</si>
  <si>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</si>
  <si>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</si>
  <si>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</si>
  <si>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</si>
  <si>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</si>
  <si>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</si>
  <si>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</si>
  <si>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</si>
  <si>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</si>
  <si>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</si>
  <si>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</si>
  <si>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</si>
  <si>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</si>
  <si>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</si>
  <si>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</si>
  <si>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</si>
  <si>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</si>
  <si>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</si>
  <si>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</si>
  <si>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</si>
  <si>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</si>
  <si>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</si>
  <si>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</si>
  <si>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</si>
  <si>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</si>
  <si>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</si>
  <si>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</si>
  <si>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</si>
  <si>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</si>
  <si>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</si>
  <si>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</si>
  <si>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</si>
  <si>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</si>
  <si>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</si>
  <si>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</si>
  <si>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</si>
  <si>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</si>
  <si>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</si>
  <si>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</si>
  <si>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</si>
  <si>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</si>
  <si>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</si>
  <si>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</si>
  <si>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</si>
  <si>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</si>
  <si>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</si>
  <si>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</si>
  <si>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</si>
  <si>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</si>
  <si>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</si>
  <si>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</si>
  <si>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</si>
  <si>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</si>
  <si>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</si>
  <si>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</si>
  <si>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</si>
  <si>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</si>
  <si>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</si>
  <si>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</si>
  <si>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</si>
  <si>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</si>
  <si>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</si>
  <si>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</si>
  <si>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</si>
  <si>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</si>
  <si>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</si>
  <si>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</si>
  <si>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</si>
  <si>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</si>
  <si>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</si>
  <si>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</si>
  <si>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</si>
  <si>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</si>
  <si>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</si>
  <si>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</si>
  <si>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</si>
  <si>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</si>
  <si>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</si>
  <si>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</si>
  <si>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</si>
  <si>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</si>
  <si>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</si>
  <si>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</si>
  <si>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</si>
  <si>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</si>
  <si>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</si>
  <si>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</si>
  <si>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</si>
  <si>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</si>
  <si>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</si>
  <si>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</si>
  <si>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</si>
  <si>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</si>
  <si>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</si>
  <si>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</si>
  <si>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</si>
  <si>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</si>
  <si>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</si>
  <si>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</si>
  <si>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</si>
  <si>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</si>
  <si>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</si>
  <si>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</si>
  <si>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</si>
  <si>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</si>
  <si>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</si>
  <si>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</si>
  <si>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</si>
  <si>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</si>
  <si>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</si>
  <si>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</si>
  <si>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</si>
  <si>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</si>
  <si>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</si>
  <si>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</si>
  <si>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</si>
  <si>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</si>
  <si>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</si>
  <si>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</si>
  <si>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</si>
  <si>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</si>
  <si>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</si>
  <si>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</si>
  <si>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</si>
  <si>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</si>
  <si>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</si>
  <si>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</si>
  <si>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</si>
  <si>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</si>
  <si>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</si>
  <si>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</si>
  <si>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</si>
  <si>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</si>
  <si>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</si>
  <si>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</si>
  <si>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</si>
  <si>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</si>
  <si>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</si>
  <si>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</si>
  <si>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</si>
  <si>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</si>
  <si>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</si>
  <si>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</si>
  <si>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</si>
  <si>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</si>
  <si>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</si>
  <si>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</si>
  <si>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</si>
  <si>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</si>
  <si>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</si>
  <si>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</si>
  <si>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</si>
  <si>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</si>
  <si>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</si>
  <si>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</si>
  <si>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P.UNIT ( S/.)</t>
  </si>
  <si>
    <t>P.TOTAL (S/.)</t>
  </si>
  <si>
    <t>VERONICA SALAZAR HERRERA</t>
  </si>
  <si>
    <t>und</t>
  </si>
  <si>
    <t>FERRETERIA ROAL</t>
  </si>
  <si>
    <t>CLAVIJO</t>
  </si>
  <si>
    <t>RETEN 17X35X8MM</t>
  </si>
  <si>
    <t>RETEN 25X45X7MM</t>
  </si>
  <si>
    <t>RETEN 30X62X8MM</t>
  </si>
  <si>
    <t>RETEN 40X62X8MM</t>
  </si>
  <si>
    <t xml:space="preserve">RODAMIENTO 1205 </t>
  </si>
  <si>
    <t>RODAMIENTO 6001</t>
  </si>
  <si>
    <t>RODAMIENTO 6908</t>
  </si>
  <si>
    <t>RODAMIENTO 6005 SKF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</si>
</sst>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81" formatCode="_-[$S/-280A]\ * #,##0.0000_-;\-[$S/-280A]\ * #,##0.0000_-;_-[$S/-280A]\ * &quot;-&quot;??_-;_-@_-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6" fillId="0" borderId="7"/>
  </cellStyleXfs>
  <cellXfs count="26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181" fontId="42" fillId="0" borderId="28" xfId="2" applyNumberFormat="1" applyFont="1" applyBorder="1" applyAlignment="1">
      <alignment horizontal="center" vertical="center" wrapText="1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309AA36E-30EB-44F0-8EA1-2A6D94CB750A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N103"/>
  <sheetViews>
    <sheetView tabSelected="1" topLeftCell="A4" zoomScale="30" zoomScaleNormal="30" zoomScaleSheetLayoutView="50" workbookViewId="0">
      <selection activeCell="E30" sqref="E3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54"/>
      <c r="C2" s="157" t="s">
        <v>160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02"/>
    </row>
    <row r="3" spans="1:14" ht="33" customHeight="1">
      <c r="A3" s="1"/>
      <c r="B3" s="155"/>
      <c r="C3" s="159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03"/>
    </row>
    <row r="4" spans="1:14" ht="33" customHeight="1">
      <c r="A4" s="1"/>
      <c r="B4" s="155"/>
      <c r="C4" s="161" t="s">
        <v>0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03"/>
    </row>
    <row r="5" spans="1:14" ht="33" customHeight="1">
      <c r="A5" s="1"/>
      <c r="B5" s="156"/>
      <c r="C5" s="159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7" t="s">
        <v>1</v>
      </c>
      <c r="C7" s="163" t="s">
        <v>174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03"/>
    </row>
    <row r="8" spans="1:14" ht="33" customHeight="1">
      <c r="A8" s="1"/>
      <c r="B8" s="127" t="s">
        <v>2</v>
      </c>
      <c r="C8" s="149">
        <v>45944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03"/>
    </row>
    <row r="9" spans="1:14" ht="33" customHeight="1">
      <c r="A9" s="1"/>
      <c r="B9" s="127" t="s">
        <v>3</v>
      </c>
      <c r="C9" s="264">
        <v>1062</v>
      </c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103"/>
    </row>
    <row r="10" spans="1:14" ht="33" customHeight="1">
      <c r="A10" s="1"/>
      <c r="B10" s="127" t="s">
        <v>4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03"/>
    </row>
    <row r="11" spans="1:14" ht="33" customHeight="1">
      <c r="A11" s="1"/>
      <c r="B11" s="127" t="s">
        <v>5</v>
      </c>
      <c r="C11" s="151">
        <v>3.5459999999999998</v>
      </c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03"/>
    </row>
    <row r="12" spans="1:14" ht="14.25" customHeight="1">
      <c r="A12" s="1"/>
      <c r="B12" s="106"/>
      <c r="C12" s="5"/>
      <c r="D12" s="6"/>
      <c r="E12" s="152"/>
      <c r="F12" s="152"/>
      <c r="G12" s="153"/>
      <c r="H12" s="152"/>
      <c r="I12" s="152"/>
      <c r="J12" s="153"/>
      <c r="K12" s="152"/>
      <c r="L12" s="152"/>
      <c r="M12" s="153"/>
      <c r="N12" s="103"/>
    </row>
    <row r="13" spans="1:14" ht="52.8" customHeight="1">
      <c r="A13" s="1"/>
      <c r="B13" s="164"/>
      <c r="C13" s="166" t="s">
        <v>6</v>
      </c>
      <c r="D13" s="166" t="s">
        <v>7</v>
      </c>
      <c r="E13" s="168" t="s">
        <v>176</v>
      </c>
      <c r="F13" s="169"/>
      <c r="G13" s="170"/>
      <c r="H13" s="171" t="s">
        <v>177</v>
      </c>
      <c r="I13" s="172"/>
      <c r="J13" s="173"/>
      <c r="K13" s="143"/>
      <c r="L13" s="144"/>
      <c r="M13" s="145"/>
      <c r="N13" s="103"/>
    </row>
    <row r="14" spans="1:14" ht="33.6" customHeight="1">
      <c r="A14" s="1"/>
      <c r="B14" s="165"/>
      <c r="C14" s="167"/>
      <c r="D14" s="167"/>
      <c r="E14" s="174" t="s">
        <v>10</v>
      </c>
      <c r="F14" s="175"/>
      <c r="G14" s="125" t="s">
        <v>11</v>
      </c>
      <c r="H14" s="176" t="s">
        <v>10</v>
      </c>
      <c r="I14" s="177"/>
      <c r="J14" s="126" t="s">
        <v>11</v>
      </c>
      <c r="K14" s="146" t="s">
        <v>172</v>
      </c>
      <c r="L14" s="147"/>
      <c r="M14" s="95" t="s">
        <v>173</v>
      </c>
      <c r="N14" s="103"/>
    </row>
    <row r="15" spans="1:14" ht="69.599999999999994" customHeight="1">
      <c r="A15" s="1"/>
      <c r="B15" s="128" t="s">
        <v>178</v>
      </c>
      <c r="C15" s="91">
        <v>16</v>
      </c>
      <c r="D15" s="91" t="s">
        <v>175</v>
      </c>
      <c r="E15" s="266">
        <v>2.9662500000000001</v>
      </c>
      <c r="F15" s="266"/>
      <c r="G15" s="140">
        <f>C15*E15</f>
        <v>47.46</v>
      </c>
      <c r="H15" s="148">
        <v>5</v>
      </c>
      <c r="I15" s="148"/>
      <c r="J15" s="129">
        <f>C15*H15</f>
        <v>80</v>
      </c>
      <c r="K15" s="148"/>
      <c r="L15" s="148"/>
      <c r="M15" s="129"/>
      <c r="N15" s="103"/>
    </row>
    <row r="16" spans="1:14" ht="69.599999999999994" customHeight="1">
      <c r="A16" s="1"/>
      <c r="B16" s="128" t="s">
        <v>179</v>
      </c>
      <c r="C16" s="91">
        <v>10</v>
      </c>
      <c r="D16" s="91" t="s">
        <v>175</v>
      </c>
      <c r="E16" s="266">
        <v>5.2539999999999996</v>
      </c>
      <c r="F16" s="266"/>
      <c r="G16" s="140">
        <f t="shared" ref="G16:G22" si="0">C16*E16</f>
        <v>52.539999999999992</v>
      </c>
      <c r="H16" s="148">
        <v>8</v>
      </c>
      <c r="I16" s="148"/>
      <c r="J16" s="129">
        <f t="shared" ref="J16:J22" si="1">C16*H16</f>
        <v>80</v>
      </c>
      <c r="K16" s="148"/>
      <c r="L16" s="148"/>
      <c r="M16" s="129"/>
      <c r="N16" s="103"/>
    </row>
    <row r="17" spans="1:14" ht="69.599999999999994" customHeight="1">
      <c r="A17" s="1"/>
      <c r="B17" s="128" t="s">
        <v>180</v>
      </c>
      <c r="C17" s="91">
        <v>16</v>
      </c>
      <c r="D17" s="91" t="s">
        <v>175</v>
      </c>
      <c r="E17" s="266">
        <v>4.2</v>
      </c>
      <c r="F17" s="266"/>
      <c r="G17" s="140">
        <f t="shared" si="0"/>
        <v>67.2</v>
      </c>
      <c r="H17" s="148">
        <v>5</v>
      </c>
      <c r="I17" s="148"/>
      <c r="J17" s="129">
        <f t="shared" si="1"/>
        <v>80</v>
      </c>
      <c r="K17" s="148"/>
      <c r="L17" s="148"/>
      <c r="M17" s="129"/>
      <c r="N17" s="103"/>
    </row>
    <row r="18" spans="1:14" ht="69.599999999999994" customHeight="1">
      <c r="A18" s="1"/>
      <c r="B18" s="128" t="s">
        <v>181</v>
      </c>
      <c r="C18" s="91">
        <v>10</v>
      </c>
      <c r="D18" s="91" t="s">
        <v>175</v>
      </c>
      <c r="E18" s="266">
        <v>5.508</v>
      </c>
      <c r="F18" s="266"/>
      <c r="G18" s="140">
        <f t="shared" si="0"/>
        <v>55.08</v>
      </c>
      <c r="H18" s="148"/>
      <c r="I18" s="148"/>
      <c r="J18" s="129">
        <f t="shared" si="1"/>
        <v>0</v>
      </c>
      <c r="K18" s="148"/>
      <c r="L18" s="148"/>
      <c r="M18" s="129"/>
      <c r="N18" s="103"/>
    </row>
    <row r="19" spans="1:14" ht="69.599999999999994" customHeight="1">
      <c r="A19" s="1"/>
      <c r="B19" s="128" t="s">
        <v>182</v>
      </c>
      <c r="C19" s="91">
        <v>10</v>
      </c>
      <c r="D19" s="91" t="s">
        <v>175</v>
      </c>
      <c r="E19" s="266">
        <v>33.898000000000003</v>
      </c>
      <c r="F19" s="266"/>
      <c r="G19" s="140">
        <f t="shared" si="0"/>
        <v>338.98</v>
      </c>
      <c r="H19" s="148"/>
      <c r="I19" s="148"/>
      <c r="J19" s="129">
        <f t="shared" si="1"/>
        <v>0</v>
      </c>
      <c r="K19" s="148"/>
      <c r="L19" s="148"/>
      <c r="M19" s="129"/>
      <c r="N19" s="103"/>
    </row>
    <row r="20" spans="1:14" ht="69.599999999999994" customHeight="1">
      <c r="A20" s="1"/>
      <c r="B20" s="128" t="s">
        <v>183</v>
      </c>
      <c r="C20" s="91">
        <v>16</v>
      </c>
      <c r="D20" s="91" t="s">
        <v>175</v>
      </c>
      <c r="E20" s="266">
        <v>8.3049999999999997</v>
      </c>
      <c r="F20" s="266"/>
      <c r="G20" s="140">
        <f t="shared" si="0"/>
        <v>132.88</v>
      </c>
      <c r="H20" s="148">
        <v>12</v>
      </c>
      <c r="I20" s="148"/>
      <c r="J20" s="129">
        <f t="shared" si="1"/>
        <v>192</v>
      </c>
      <c r="K20" s="148"/>
      <c r="L20" s="148"/>
      <c r="M20" s="129"/>
      <c r="N20" s="103"/>
    </row>
    <row r="21" spans="1:14" ht="69.599999999999994" customHeight="1">
      <c r="A21" s="1"/>
      <c r="B21" s="128" t="s">
        <v>184</v>
      </c>
      <c r="C21" s="91">
        <v>16</v>
      </c>
      <c r="D21" s="91" t="s">
        <v>175</v>
      </c>
      <c r="E21" s="266">
        <v>39.491250000000001</v>
      </c>
      <c r="F21" s="266"/>
      <c r="G21" s="140">
        <f t="shared" si="0"/>
        <v>631.86</v>
      </c>
      <c r="H21" s="148"/>
      <c r="I21" s="148"/>
      <c r="J21" s="129">
        <f t="shared" si="1"/>
        <v>0</v>
      </c>
      <c r="K21" s="148"/>
      <c r="L21" s="148"/>
      <c r="M21" s="129"/>
      <c r="N21" s="103"/>
    </row>
    <row r="22" spans="1:14" ht="69.599999999999994" customHeight="1">
      <c r="A22" s="1"/>
      <c r="B22" s="128" t="s">
        <v>185</v>
      </c>
      <c r="C22" s="91">
        <v>16</v>
      </c>
      <c r="D22" s="91" t="s">
        <v>175</v>
      </c>
      <c r="E22" s="266">
        <v>13.984132499999999</v>
      </c>
      <c r="F22" s="266"/>
      <c r="G22" s="140">
        <f t="shared" si="0"/>
        <v>223.74611999999999</v>
      </c>
      <c r="H22" s="148"/>
      <c r="I22" s="148"/>
      <c r="J22" s="129">
        <f t="shared" si="1"/>
        <v>0</v>
      </c>
      <c r="K22" s="148"/>
      <c r="L22" s="148"/>
      <c r="M22" s="129"/>
      <c r="N22" s="103"/>
    </row>
    <row r="23" spans="1:14" ht="25.5" customHeight="1">
      <c r="A23" s="1"/>
      <c r="B23" s="108"/>
      <c r="C23" s="82"/>
      <c r="D23" s="85"/>
      <c r="E23" s="183" t="s">
        <v>12</v>
      </c>
      <c r="F23" s="183"/>
      <c r="G23" s="141">
        <f>SUM(G15:G22)</f>
        <v>1549.74612</v>
      </c>
      <c r="H23" s="183" t="s">
        <v>12</v>
      </c>
      <c r="I23" s="183"/>
      <c r="J23" s="134">
        <f>SUM(J15:J22)</f>
        <v>432</v>
      </c>
      <c r="K23" s="183" t="s">
        <v>12</v>
      </c>
      <c r="L23" s="183"/>
      <c r="M23" s="136">
        <f>SUM(M15:M22)</f>
        <v>0</v>
      </c>
      <c r="N23" s="103"/>
    </row>
    <row r="24" spans="1:14" ht="25.5" customHeight="1">
      <c r="A24" s="1"/>
      <c r="B24" s="104"/>
      <c r="C24" s="82"/>
      <c r="D24" s="85"/>
      <c r="E24" s="180" t="s">
        <v>13</v>
      </c>
      <c r="F24" s="180"/>
      <c r="G24" s="141">
        <f>+G23*0.18</f>
        <v>278.95430160000001</v>
      </c>
      <c r="H24" s="180" t="s">
        <v>13</v>
      </c>
      <c r="I24" s="180"/>
      <c r="J24" s="135">
        <f>J23*0.18</f>
        <v>77.759999999999991</v>
      </c>
      <c r="K24" s="180" t="s">
        <v>13</v>
      </c>
      <c r="L24" s="180"/>
      <c r="M24" s="137">
        <f>0.18*M23</f>
        <v>0</v>
      </c>
      <c r="N24" s="103"/>
    </row>
    <row r="25" spans="1:14" ht="25.5" customHeight="1">
      <c r="A25" s="1"/>
      <c r="B25" s="104"/>
      <c r="C25" s="82"/>
      <c r="D25" s="85"/>
      <c r="E25" s="180" t="s">
        <v>14</v>
      </c>
      <c r="F25" s="180"/>
      <c r="G25" s="141"/>
      <c r="H25" s="180" t="s">
        <v>14</v>
      </c>
      <c r="I25" s="180"/>
      <c r="J25" s="135"/>
      <c r="K25" s="180" t="s">
        <v>14</v>
      </c>
      <c r="L25" s="180"/>
      <c r="M25" s="138"/>
      <c r="N25" s="103"/>
    </row>
    <row r="26" spans="1:14" ht="25.5" customHeight="1">
      <c r="A26" s="1"/>
      <c r="B26" s="104"/>
      <c r="C26" s="83"/>
      <c r="D26" s="85"/>
      <c r="E26" s="180" t="s">
        <v>15</v>
      </c>
      <c r="F26" s="180"/>
      <c r="G26" s="141">
        <f>SUM(G23:G24)</f>
        <v>1828.7004216</v>
      </c>
      <c r="H26" s="180" t="s">
        <v>15</v>
      </c>
      <c r="I26" s="180"/>
      <c r="J26" s="135">
        <f>SUM(J23:J25)</f>
        <v>509.76</v>
      </c>
      <c r="K26" s="180" t="s">
        <v>15</v>
      </c>
      <c r="L26" s="180"/>
      <c r="M26" s="131">
        <f>SUM(M23:M24)</f>
        <v>0</v>
      </c>
      <c r="N26" s="103"/>
    </row>
    <row r="27" spans="1:14" ht="14.25" customHeight="1">
      <c r="A27" s="1"/>
      <c r="B27" s="109"/>
      <c r="C27" s="7"/>
      <c r="D27" s="7"/>
      <c r="E27" s="7"/>
      <c r="F27" s="7"/>
      <c r="G27" s="8"/>
      <c r="H27" s="7"/>
      <c r="I27" s="7"/>
      <c r="J27" s="8"/>
      <c r="K27" s="8"/>
      <c r="L27" s="8"/>
      <c r="M27" s="130"/>
      <c r="N27" s="103"/>
    </row>
    <row r="28" spans="1:14" ht="14.25" customHeight="1">
      <c r="A28" s="1"/>
      <c r="B28" s="110"/>
      <c r="C28" s="3"/>
      <c r="D28" s="3"/>
      <c r="E28" s="9"/>
      <c r="F28" s="9"/>
      <c r="G28" s="9"/>
      <c r="H28" s="9"/>
      <c r="I28" s="9"/>
      <c r="J28" s="9"/>
      <c r="K28" s="9"/>
      <c r="L28" s="9"/>
      <c r="M28" s="9"/>
      <c r="N28" s="103"/>
    </row>
    <row r="29" spans="1:14" ht="33" customHeight="1">
      <c r="A29" s="1"/>
      <c r="B29" s="181" t="s">
        <v>16</v>
      </c>
      <c r="C29" s="182"/>
      <c r="D29" s="71" t="s">
        <v>154</v>
      </c>
      <c r="E29" s="4"/>
      <c r="F29" s="4"/>
      <c r="G29" s="4"/>
      <c r="H29" s="4"/>
      <c r="I29" s="4"/>
      <c r="J29" s="4"/>
      <c r="K29" s="4"/>
      <c r="L29" s="4"/>
      <c r="M29" s="4"/>
      <c r="N29" s="103"/>
    </row>
    <row r="30" spans="1:14" ht="30.6" customHeight="1">
      <c r="A30" s="1"/>
      <c r="B30" s="178" t="s">
        <v>17</v>
      </c>
      <c r="C30" s="179"/>
      <c r="D30" s="72">
        <v>0.4</v>
      </c>
      <c r="E30" s="73" t="s">
        <v>147</v>
      </c>
      <c r="F30" s="78" cm="1">
        <f t="array" ref="F30">_xlfn.IFS(E30=PUNTAJES!$E$9,PUNTAJES!$F$9,E30=PUNTAJES!$E$10,PUNTAJES!$F$10,E30=PUNTAJES!$E$11,PUNTAJES!$F$11,E30=PUNTAJES!$E$12,PUNTAJES!$F$12,E30=PUNTAJES!$E$13,PUNTAJES!$F$13)</f>
        <v>4</v>
      </c>
      <c r="G30" s="79">
        <v>0</v>
      </c>
      <c r="H30" s="73" t="s">
        <v>147</v>
      </c>
      <c r="I30" s="78" cm="1">
        <f t="array" ref="I30">_xlfn.IFS(H30=PUNTAJES!$E$9,PUNTAJES!$F$9,H30=PUNTAJES!$E$10,PUNTAJES!$F$10,H30=PUNTAJES!$E$11,PUNTAJES!$F$11,H30=PUNTAJES!$E$12,PUNTAJES!$F$12,H30=PUNTAJES!$E$13,PUNTAJES!$F$13)</f>
        <v>4</v>
      </c>
      <c r="J30" s="132">
        <f>D30*I30</f>
        <v>1.6</v>
      </c>
      <c r="K30" s="73" t="s">
        <v>147</v>
      </c>
      <c r="L30" s="78">
        <v>3</v>
      </c>
      <c r="M30" s="132">
        <v>1.6</v>
      </c>
      <c r="N30" s="103"/>
    </row>
    <row r="31" spans="1:14" ht="30.6" customHeight="1">
      <c r="A31" s="1"/>
      <c r="B31" s="178" t="s">
        <v>155</v>
      </c>
      <c r="C31" s="179"/>
      <c r="D31" s="72">
        <v>0.2</v>
      </c>
      <c r="E31" s="74" t="s">
        <v>126</v>
      </c>
      <c r="F31" s="80" cm="1">
        <f t="array" ref="F31">_xlfn.IFS(E31=PUNTAJES!$B$4,PUNTAJES!$C$4,E31=PUNTAJES!$B$5,PUNTAJES!$C$5,E31=PUNTAJES!$B$6,PUNTAJES!$C$6,E31=PUNTAJES!$B$7,PUNTAJES!$C$7,E31=PUNTAJES!$B$8,PUNTAJES!$C$8,E31=PUNTAJES!$B$9,PUNTAJES!$C$9)</f>
        <v>5</v>
      </c>
      <c r="G31" s="79">
        <f t="shared" ref="G31:G35" si="2">D31*F31</f>
        <v>1</v>
      </c>
      <c r="H31" s="74" t="s">
        <v>171</v>
      </c>
      <c r="I31" s="80" cm="1">
        <f t="array" ref="I31">_xlfn.IFS(H31=PUNTAJES!$B$4,PUNTAJES!$C$4,H31=PUNTAJES!$B$5,PUNTAJES!$C$5,H31=PUNTAJES!$B$6,PUNTAJES!$C$6,H31=PUNTAJES!$B$7,PUNTAJES!$C$7,H31=PUNTAJES!$B$8,PUNTAJES!$C$8,H31=PUNTAJES!$B$9,PUNTAJES!$C$9)</f>
        <v>2</v>
      </c>
      <c r="J31" s="132">
        <f t="shared" ref="J31:J35" si="3">D31*I31</f>
        <v>0.4</v>
      </c>
      <c r="K31" s="74" t="s">
        <v>171</v>
      </c>
      <c r="L31" s="80">
        <v>5</v>
      </c>
      <c r="M31" s="132">
        <v>0.4</v>
      </c>
      <c r="N31" s="103"/>
    </row>
    <row r="32" spans="1:14" ht="30.6" customHeight="1">
      <c r="A32" s="2"/>
      <c r="B32" s="178" t="s">
        <v>143</v>
      </c>
      <c r="C32" s="179"/>
      <c r="D32" s="75">
        <v>0.1</v>
      </c>
      <c r="E32" s="76" t="s">
        <v>149</v>
      </c>
      <c r="F32" s="81" cm="1">
        <f t="array" ref="F32">_xlfn.IFS(E32=PUNTAJES!$B$12,PUNTAJES!$C$12,E32=PUNTAJES!$B$13,PUNTAJES!$C$13,E32=PUNTAJES!$B$14,PUNTAJES!$C$14,E32=PUNTAJES!$B$15,PUNTAJES!$C$15,E32=PUNTAJES!$B$16,PUNTAJES!$C$16)</f>
        <v>4</v>
      </c>
      <c r="G32" s="79">
        <f t="shared" si="2"/>
        <v>0.4</v>
      </c>
      <c r="H32" s="76" t="s">
        <v>149</v>
      </c>
      <c r="I32" s="81" cm="1">
        <f t="array" ref="I32">_xlfn.IFS(H32=PUNTAJES!$B$12,PUNTAJES!$C$12,H32=PUNTAJES!$B$13,PUNTAJES!$C$13,H32=PUNTAJES!$B$14,PUNTAJES!$C$14,H32=PUNTAJES!$B$15,PUNTAJES!$C$15,H32=PUNTAJES!$B$16,PUNTAJES!$C$16)</f>
        <v>4</v>
      </c>
      <c r="J32" s="132">
        <f t="shared" si="3"/>
        <v>0.4</v>
      </c>
      <c r="K32" s="76" t="s">
        <v>149</v>
      </c>
      <c r="L32" s="81">
        <v>4</v>
      </c>
      <c r="M32" s="132">
        <v>0.4</v>
      </c>
      <c r="N32" s="111"/>
    </row>
    <row r="33" spans="1:14" ht="30.6" customHeight="1">
      <c r="A33" s="1"/>
      <c r="B33" s="178" t="s">
        <v>163</v>
      </c>
      <c r="C33" s="179"/>
      <c r="D33" s="72">
        <v>0.15</v>
      </c>
      <c r="E33" s="74" t="s">
        <v>167</v>
      </c>
      <c r="F33" s="80" cm="1">
        <f t="array" ref="F33">_xlfn.IFS(E33=PUNTAJES!$B$19,PUNTAJES!$C$19,E33=PUNTAJES!$B$20,PUNTAJES!$C$20,E33=PUNTAJES!$B$21,PUNTAJES!$C$21)</f>
        <v>0</v>
      </c>
      <c r="G33" s="79">
        <f t="shared" si="2"/>
        <v>0</v>
      </c>
      <c r="H33" s="74" t="s">
        <v>167</v>
      </c>
      <c r="I33" s="80" cm="1">
        <f t="array" ref="I33">_xlfn.IFS(H33=PUNTAJES!$B$19,PUNTAJES!$C$19,H33=PUNTAJES!$B$20,PUNTAJES!$C$20,H33=PUNTAJES!$B$21,PUNTAJES!$C$21)</f>
        <v>0</v>
      </c>
      <c r="J33" s="132">
        <f t="shared" si="3"/>
        <v>0</v>
      </c>
      <c r="K33" s="74" t="s">
        <v>167</v>
      </c>
      <c r="L33" s="80">
        <v>0</v>
      </c>
      <c r="M33" s="132">
        <v>0</v>
      </c>
      <c r="N33" s="103"/>
    </row>
    <row r="34" spans="1:14" ht="30.6" customHeight="1">
      <c r="A34" s="1"/>
      <c r="B34" s="178" t="s">
        <v>157</v>
      </c>
      <c r="C34" s="179"/>
      <c r="D34" s="72">
        <v>0.05</v>
      </c>
      <c r="E34" s="74" t="s">
        <v>140</v>
      </c>
      <c r="F34" s="80" cm="1">
        <f t="array" ref="F34">_xlfn.IFS(E34=PUNTAJES!$H$9,PUNTAJES!$I$9,E34=PUNTAJES!$H$10,PUNTAJES!$I$10,E34=PUNTAJES!$H$11,PUNTAJES!$I$11,E34=PUNTAJES!$H$12,PUNTAJES!$I$12)</f>
        <v>4</v>
      </c>
      <c r="G34" s="79">
        <v>1</v>
      </c>
      <c r="H34" s="74" t="s">
        <v>140</v>
      </c>
      <c r="I34" s="80" cm="1">
        <f t="array" ref="I34">_xlfn.IFS(H34=PUNTAJES!$H$9,PUNTAJES!$I$9,H34=PUNTAJES!$H$10,PUNTAJES!$I$10,H34=PUNTAJES!$H$11,PUNTAJES!$I$11,H34=PUNTAJES!$H$12,PUNTAJES!$I$12)</f>
        <v>4</v>
      </c>
      <c r="J34" s="132">
        <f t="shared" si="3"/>
        <v>0.2</v>
      </c>
      <c r="K34" s="74" t="s">
        <v>140</v>
      </c>
      <c r="L34" s="80">
        <v>2</v>
      </c>
      <c r="M34" s="132">
        <v>0.2</v>
      </c>
      <c r="N34" s="103"/>
    </row>
    <row r="35" spans="1:14" ht="30.6" customHeight="1" thickBot="1">
      <c r="A35" s="1"/>
      <c r="B35" s="178" t="s">
        <v>124</v>
      </c>
      <c r="C35" s="179"/>
      <c r="D35" s="72">
        <v>0.1</v>
      </c>
      <c r="E35" s="74" t="s">
        <v>127</v>
      </c>
      <c r="F35" s="80" cm="1">
        <f t="array" ref="F35">_xlfn.IFS(E35=PUNTAJES!$E$4,PUNTAJES!$F$4,E35=PUNTAJES!$E$5,PUNTAJES!$F$5,E35=PUNTAJES!$E$6,PUNTAJES!$F$6)</f>
        <v>3</v>
      </c>
      <c r="G35" s="121">
        <f t="shared" si="2"/>
        <v>0.30000000000000004</v>
      </c>
      <c r="H35" s="74" t="s">
        <v>127</v>
      </c>
      <c r="I35" s="80" cm="1">
        <f t="array" ref="I35">_xlfn.IFS(H35=PUNTAJES!$E$4,PUNTAJES!$F$4,H35=PUNTAJES!$E$5,PUNTAJES!$F$5,H35=PUNTAJES!$E$6,PUNTAJES!$F$6)</f>
        <v>3</v>
      </c>
      <c r="J35" s="133">
        <f t="shared" si="3"/>
        <v>0.30000000000000004</v>
      </c>
      <c r="K35" s="74" t="s">
        <v>127</v>
      </c>
      <c r="L35" s="80">
        <v>3</v>
      </c>
      <c r="M35" s="133">
        <v>0.3</v>
      </c>
      <c r="N35" s="103"/>
    </row>
    <row r="36" spans="1:14" ht="30.6" customHeight="1" thickBot="1">
      <c r="A36" s="1"/>
      <c r="B36" s="178" t="s">
        <v>15</v>
      </c>
      <c r="C36" s="179"/>
      <c r="D36" s="77">
        <f>SUM(D30:D35)</f>
        <v>1.0000000000000002</v>
      </c>
      <c r="E36" s="84" t="s">
        <v>159</v>
      </c>
      <c r="F36" s="120">
        <f>SUM(F30:F35)</f>
        <v>20</v>
      </c>
      <c r="G36" s="142">
        <f>SUM(G30:G35)</f>
        <v>2.7</v>
      </c>
      <c r="H36" s="84" t="s">
        <v>159</v>
      </c>
      <c r="I36" s="120">
        <f>SUM(I30:I35)</f>
        <v>17</v>
      </c>
      <c r="J36" s="139">
        <f>SUM(J30:J35)</f>
        <v>2.9000000000000004</v>
      </c>
      <c r="K36" s="84" t="s">
        <v>159</v>
      </c>
      <c r="L36" s="120">
        <f>SUM(L30:L35)</f>
        <v>17</v>
      </c>
      <c r="M36" s="139">
        <f>SUM(M30:M35)</f>
        <v>2.9</v>
      </c>
      <c r="N36" s="103"/>
    </row>
    <row r="37" spans="1:14" ht="31.8" customHeight="1">
      <c r="A37" s="1"/>
      <c r="B37" s="112"/>
      <c r="C37" s="195" t="s">
        <v>18</v>
      </c>
      <c r="D37" s="196"/>
      <c r="E37" s="191"/>
      <c r="F37" s="192"/>
      <c r="G37" s="197"/>
      <c r="H37" s="191"/>
      <c r="I37" s="192"/>
      <c r="J37" s="197"/>
      <c r="K37" s="191"/>
      <c r="L37" s="192"/>
      <c r="M37" s="197"/>
      <c r="N37" s="103"/>
    </row>
    <row r="38" spans="1:14" ht="31.8" customHeight="1">
      <c r="A38" s="1"/>
      <c r="B38" s="112"/>
      <c r="C38" s="189" t="s">
        <v>161</v>
      </c>
      <c r="D38" s="194"/>
      <c r="E38" s="191"/>
      <c r="F38" s="192"/>
      <c r="G38" s="193"/>
      <c r="H38" s="191"/>
      <c r="I38" s="192"/>
      <c r="J38" s="193"/>
      <c r="K38" s="191"/>
      <c r="L38" s="192"/>
      <c r="M38" s="193"/>
      <c r="N38" s="103"/>
    </row>
    <row r="39" spans="1:14" ht="31.8" customHeight="1">
      <c r="A39" s="1"/>
      <c r="B39" s="112"/>
      <c r="C39" s="189" t="s">
        <v>19</v>
      </c>
      <c r="D39" s="190"/>
      <c r="E39" s="191"/>
      <c r="F39" s="192"/>
      <c r="G39" s="193"/>
      <c r="H39" s="191"/>
      <c r="I39" s="192"/>
      <c r="J39" s="193"/>
      <c r="K39" s="191"/>
      <c r="L39" s="192"/>
      <c r="M39" s="193"/>
      <c r="N39" s="103"/>
    </row>
    <row r="40" spans="1:14" ht="36.6" customHeight="1">
      <c r="A40" s="1"/>
      <c r="B40" s="110"/>
      <c r="C40" s="3"/>
      <c r="D40" s="3"/>
      <c r="E40" s="11"/>
      <c r="F40" s="11"/>
      <c r="G40" s="11"/>
      <c r="H40" s="11"/>
      <c r="I40" s="11"/>
      <c r="J40" s="11"/>
      <c r="K40" s="11"/>
      <c r="L40" s="11"/>
      <c r="M40" s="11"/>
      <c r="N40" s="103"/>
    </row>
    <row r="41" spans="1:14" ht="29.4" customHeight="1">
      <c r="A41" s="2"/>
      <c r="B41" s="184" t="s">
        <v>20</v>
      </c>
      <c r="C41" s="185"/>
      <c r="D41" s="185"/>
      <c r="E41" s="186"/>
      <c r="F41" s="186"/>
      <c r="G41" s="187"/>
      <c r="H41" s="187"/>
      <c r="I41" s="187"/>
      <c r="J41" s="187"/>
      <c r="K41" s="187"/>
      <c r="L41" s="187"/>
      <c r="M41" s="187"/>
      <c r="N41" s="111"/>
    </row>
    <row r="42" spans="1:14" ht="33.6" customHeight="1">
      <c r="A42" s="2"/>
      <c r="B42" s="113"/>
      <c r="C42" s="12"/>
      <c r="D42" s="12"/>
      <c r="E42" s="187"/>
      <c r="F42" s="187"/>
      <c r="G42" s="188"/>
      <c r="H42" s="188"/>
      <c r="I42" s="188"/>
      <c r="J42" s="188"/>
      <c r="K42" s="188"/>
      <c r="L42" s="188"/>
      <c r="M42" s="188"/>
      <c r="N42" s="111"/>
    </row>
    <row r="43" spans="1:14" ht="27.6" customHeight="1">
      <c r="A43" s="2"/>
      <c r="B43" s="110"/>
      <c r="C43" s="13"/>
      <c r="D43" s="13"/>
      <c r="E43" s="187"/>
      <c r="F43" s="187"/>
      <c r="G43" s="187"/>
      <c r="H43" s="187"/>
      <c r="I43" s="187"/>
      <c r="J43" s="187"/>
      <c r="K43" s="187"/>
      <c r="L43" s="187"/>
      <c r="M43" s="187"/>
      <c r="N43" s="111"/>
    </row>
    <row r="44" spans="1:14" ht="14.25" customHeight="1" thickBot="1">
      <c r="A44" s="1"/>
      <c r="B44" s="114"/>
      <c r="C44" s="115"/>
      <c r="D44" s="115"/>
      <c r="E44" s="116"/>
      <c r="F44" s="116"/>
      <c r="G44" s="116"/>
      <c r="H44" s="116"/>
      <c r="I44" s="116"/>
      <c r="J44" s="116"/>
      <c r="K44" s="116"/>
      <c r="L44" s="116"/>
      <c r="M44" s="116"/>
      <c r="N44" s="117"/>
    </row>
    <row r="45" spans="1:14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</sheetData>
  <mergeCells count="78">
    <mergeCell ref="E19:F19"/>
    <mergeCell ref="H19:I19"/>
    <mergeCell ref="K19:L19"/>
    <mergeCell ref="K16:L16"/>
    <mergeCell ref="E17:F17"/>
    <mergeCell ref="H17:I17"/>
    <mergeCell ref="K17:L17"/>
    <mergeCell ref="E18:F18"/>
    <mergeCell ref="H18:I18"/>
    <mergeCell ref="K18:L18"/>
    <mergeCell ref="K37:M37"/>
    <mergeCell ref="K38:M38"/>
    <mergeCell ref="H23:I23"/>
    <mergeCell ref="K23:L23"/>
    <mergeCell ref="E23:F23"/>
    <mergeCell ref="B33:C33"/>
    <mergeCell ref="B41:D41"/>
    <mergeCell ref="E41:M43"/>
    <mergeCell ref="C39:D39"/>
    <mergeCell ref="E39:G39"/>
    <mergeCell ref="H39:J39"/>
    <mergeCell ref="K39:M39"/>
    <mergeCell ref="C38:D38"/>
    <mergeCell ref="E38:G38"/>
    <mergeCell ref="H38:J38"/>
    <mergeCell ref="B35:C35"/>
    <mergeCell ref="B36:C36"/>
    <mergeCell ref="C37:D37"/>
    <mergeCell ref="E37:G37"/>
    <mergeCell ref="H37:J37"/>
    <mergeCell ref="K24:L24"/>
    <mergeCell ref="K25:L25"/>
    <mergeCell ref="K26:L26"/>
    <mergeCell ref="E26:F26"/>
    <mergeCell ref="H26:I26"/>
    <mergeCell ref="B34:C34"/>
    <mergeCell ref="E24:F24"/>
    <mergeCell ref="H24:I24"/>
    <mergeCell ref="E25:F25"/>
    <mergeCell ref="H25:I25"/>
    <mergeCell ref="B29:C29"/>
    <mergeCell ref="B30:C30"/>
    <mergeCell ref="B31:C31"/>
    <mergeCell ref="B32:C32"/>
    <mergeCell ref="B13:B14"/>
    <mergeCell ref="C13:C14"/>
    <mergeCell ref="D13:D14"/>
    <mergeCell ref="E13:G13"/>
    <mergeCell ref="H13:J13"/>
    <mergeCell ref="E14:F14"/>
    <mergeCell ref="H14:I14"/>
    <mergeCell ref="B2:B5"/>
    <mergeCell ref="C2:M3"/>
    <mergeCell ref="C4:M5"/>
    <mergeCell ref="C7:M7"/>
    <mergeCell ref="C9:M9"/>
    <mergeCell ref="C8:M8"/>
    <mergeCell ref="C10:M10"/>
    <mergeCell ref="C11:M11"/>
    <mergeCell ref="E12:G12"/>
    <mergeCell ref="H12:J12"/>
    <mergeCell ref="K12:M12"/>
    <mergeCell ref="K13:M13"/>
    <mergeCell ref="K14:L14"/>
    <mergeCell ref="E22:F22"/>
    <mergeCell ref="H22:I22"/>
    <mergeCell ref="E20:F20"/>
    <mergeCell ref="H20:I20"/>
    <mergeCell ref="K20:L20"/>
    <mergeCell ref="E21:F21"/>
    <mergeCell ref="H21:I21"/>
    <mergeCell ref="K21:L21"/>
    <mergeCell ref="K22:L22"/>
    <mergeCell ref="E15:F15"/>
    <mergeCell ref="H15:I15"/>
    <mergeCell ref="K15:L15"/>
    <mergeCell ref="E16:F16"/>
    <mergeCell ref="H16:I16"/>
  </mergeCells>
  <conditionalFormatting sqref="G29 J29:M29 G40:M40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E34 H34 K34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E35 H35 K35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E32 H32 K32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E31 H31 K31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E30 H30 K30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E33 H33 K33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4"/>
      <c r="C2" s="157" t="s">
        <v>160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226"/>
      <c r="Q2" s="198"/>
      <c r="R2" s="199"/>
      <c r="S2" s="200"/>
      <c r="T2" s="102"/>
    </row>
    <row r="3" spans="1:20" ht="33" customHeight="1">
      <c r="A3" s="1"/>
      <c r="B3" s="155"/>
      <c r="C3" s="159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227"/>
      <c r="Q3" s="201"/>
      <c r="R3" s="202"/>
      <c r="S3" s="202"/>
      <c r="T3" s="103"/>
    </row>
    <row r="4" spans="1:20" ht="33" customHeight="1">
      <c r="A4" s="1"/>
      <c r="B4" s="155"/>
      <c r="C4" s="161" t="s">
        <v>0</v>
      </c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  <c r="P4" s="228"/>
      <c r="Q4" s="201"/>
      <c r="R4" s="202"/>
      <c r="S4" s="202"/>
      <c r="T4" s="103"/>
    </row>
    <row r="5" spans="1:20" ht="33" customHeight="1">
      <c r="A5" s="1"/>
      <c r="B5" s="156"/>
      <c r="C5" s="159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227"/>
      <c r="Q5" s="203"/>
      <c r="R5" s="204"/>
      <c r="S5" s="204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3" t="s">
        <v>121</v>
      </c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03"/>
    </row>
    <row r="8" spans="1:20" ht="33" customHeight="1">
      <c r="A8" s="1"/>
      <c r="B8" s="105" t="s">
        <v>2</v>
      </c>
      <c r="C8" s="149">
        <v>45555</v>
      </c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03"/>
    </row>
    <row r="9" spans="1:20" ht="33" customHeight="1">
      <c r="A9" s="1"/>
      <c r="B9" s="105" t="s">
        <v>3</v>
      </c>
      <c r="C9" s="149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03"/>
    </row>
    <row r="10" spans="1:20" ht="33" customHeight="1">
      <c r="A10" s="1"/>
      <c r="B10" s="105" t="s">
        <v>4</v>
      </c>
      <c r="C10" s="149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03"/>
    </row>
    <row r="11" spans="1:20" ht="33" customHeight="1">
      <c r="A11" s="1"/>
      <c r="B11" s="105" t="s">
        <v>5</v>
      </c>
      <c r="C11" s="151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03"/>
    </row>
    <row r="12" spans="1:20" ht="14.25" customHeight="1">
      <c r="A12" s="1"/>
      <c r="B12" s="106"/>
      <c r="C12" s="5"/>
      <c r="D12" s="6"/>
      <c r="E12" s="152"/>
      <c r="F12" s="152"/>
      <c r="G12" s="153"/>
      <c r="H12" s="152"/>
      <c r="I12" s="152"/>
      <c r="J12" s="153"/>
      <c r="K12" s="152"/>
      <c r="L12" s="152"/>
      <c r="M12" s="153"/>
      <c r="N12" s="214"/>
      <c r="O12" s="214"/>
      <c r="P12" s="153"/>
      <c r="Q12" s="214"/>
      <c r="R12" s="214"/>
      <c r="S12" s="153"/>
      <c r="T12" s="103"/>
    </row>
    <row r="13" spans="1:20" ht="52.8" customHeight="1">
      <c r="A13" s="1"/>
      <c r="B13" s="164"/>
      <c r="C13" s="233" t="s">
        <v>6</v>
      </c>
      <c r="D13" s="234"/>
      <c r="E13" s="168" t="s">
        <v>168</v>
      </c>
      <c r="F13" s="169"/>
      <c r="G13" s="170"/>
      <c r="H13" s="171" t="s">
        <v>169</v>
      </c>
      <c r="I13" s="172"/>
      <c r="J13" s="210"/>
      <c r="K13" s="143" t="s">
        <v>170</v>
      </c>
      <c r="L13" s="144"/>
      <c r="M13" s="145"/>
      <c r="N13" s="217" t="s">
        <v>8</v>
      </c>
      <c r="O13" s="218"/>
      <c r="P13" s="219"/>
      <c r="Q13" s="211" t="s">
        <v>9</v>
      </c>
      <c r="R13" s="212"/>
      <c r="S13" s="213"/>
      <c r="T13" s="103"/>
    </row>
    <row r="14" spans="1:20" ht="33.6" customHeight="1">
      <c r="A14" s="1"/>
      <c r="B14" s="165"/>
      <c r="C14" s="235"/>
      <c r="D14" s="236"/>
      <c r="E14" s="229" t="s">
        <v>10</v>
      </c>
      <c r="F14" s="230"/>
      <c r="G14" s="86" t="s">
        <v>11</v>
      </c>
      <c r="H14" s="231" t="s">
        <v>10</v>
      </c>
      <c r="I14" s="232"/>
      <c r="J14" s="87" t="s">
        <v>11</v>
      </c>
      <c r="K14" s="146" t="s">
        <v>10</v>
      </c>
      <c r="L14" s="147"/>
      <c r="M14" s="95" t="s">
        <v>11</v>
      </c>
      <c r="N14" s="222" t="s">
        <v>10</v>
      </c>
      <c r="O14" s="223"/>
      <c r="P14" s="96" t="s">
        <v>11</v>
      </c>
      <c r="Q14" s="243" t="s">
        <v>10</v>
      </c>
      <c r="R14" s="244"/>
      <c r="S14" s="97" t="s">
        <v>11</v>
      </c>
      <c r="T14" s="103"/>
    </row>
    <row r="15" spans="1:20" ht="54.75" customHeight="1">
      <c r="A15" s="1"/>
      <c r="B15" s="107" t="s">
        <v>162</v>
      </c>
      <c r="C15" s="241">
        <v>1</v>
      </c>
      <c r="D15" s="242"/>
      <c r="E15" s="215">
        <v>18.5</v>
      </c>
      <c r="F15" s="216"/>
      <c r="G15" s="88">
        <f>C15*E15</f>
        <v>18.5</v>
      </c>
      <c r="H15" s="225">
        <v>25</v>
      </c>
      <c r="I15" s="216"/>
      <c r="J15" s="92">
        <f>C15*H15</f>
        <v>25</v>
      </c>
      <c r="K15" s="237"/>
      <c r="L15" s="237"/>
      <c r="M15" s="98"/>
      <c r="N15" s="224"/>
      <c r="O15" s="224"/>
      <c r="P15" s="99"/>
      <c r="Q15" s="224"/>
      <c r="R15" s="224"/>
      <c r="S15" s="99"/>
      <c r="T15" s="103"/>
    </row>
    <row r="16" spans="1:20" ht="25.5" customHeight="1">
      <c r="A16" s="1"/>
      <c r="B16" s="108"/>
      <c r="C16" s="82"/>
      <c r="D16" s="85"/>
      <c r="E16" s="221" t="s">
        <v>12</v>
      </c>
      <c r="F16" s="221"/>
      <c r="G16" s="89">
        <f>SUM(G15:G15)</f>
        <v>18.5</v>
      </c>
      <c r="H16" s="221" t="s">
        <v>12</v>
      </c>
      <c r="I16" s="221"/>
      <c r="J16" s="93">
        <f>SUM(J15:J15)</f>
        <v>25</v>
      </c>
      <c r="K16" s="221" t="s">
        <v>12</v>
      </c>
      <c r="L16" s="221"/>
      <c r="M16" s="100"/>
      <c r="N16" s="221" t="s">
        <v>12</v>
      </c>
      <c r="O16" s="221"/>
      <c r="P16" s="100"/>
      <c r="Q16" s="221" t="s">
        <v>12</v>
      </c>
      <c r="R16" s="221"/>
      <c r="S16" s="100"/>
      <c r="T16" s="103"/>
    </row>
    <row r="17" spans="1:20" ht="25.5" customHeight="1">
      <c r="A17" s="1"/>
      <c r="B17" s="104"/>
      <c r="C17" s="82"/>
      <c r="D17" s="85"/>
      <c r="E17" s="221" t="s">
        <v>13</v>
      </c>
      <c r="F17" s="221"/>
      <c r="G17" s="90">
        <f>G16*0.18</f>
        <v>3.33</v>
      </c>
      <c r="H17" s="221" t="s">
        <v>13</v>
      </c>
      <c r="I17" s="221"/>
      <c r="J17" s="94">
        <f>J16*0.18</f>
        <v>4.5</v>
      </c>
      <c r="K17" s="221" t="s">
        <v>13</v>
      </c>
      <c r="L17" s="221"/>
      <c r="M17" s="100"/>
      <c r="N17" s="221" t="s">
        <v>13</v>
      </c>
      <c r="O17" s="221"/>
      <c r="P17" s="100"/>
      <c r="Q17" s="221" t="s">
        <v>13</v>
      </c>
      <c r="R17" s="221"/>
      <c r="S17" s="100"/>
      <c r="T17" s="103"/>
    </row>
    <row r="18" spans="1:20" ht="25.5" customHeight="1">
      <c r="A18" s="1"/>
      <c r="B18" s="104"/>
      <c r="C18" s="83"/>
      <c r="D18" s="85"/>
      <c r="E18" s="221" t="s">
        <v>15</v>
      </c>
      <c r="F18" s="221"/>
      <c r="G18" s="90">
        <f>SUM(G16:G17)</f>
        <v>21.83</v>
      </c>
      <c r="H18" s="221" t="s">
        <v>15</v>
      </c>
      <c r="I18" s="221"/>
      <c r="J18" s="94">
        <f>SUM(J16:J17)</f>
        <v>29.5</v>
      </c>
      <c r="K18" s="221" t="s">
        <v>15</v>
      </c>
      <c r="L18" s="221"/>
      <c r="M18" s="100"/>
      <c r="N18" s="221" t="s">
        <v>15</v>
      </c>
      <c r="O18" s="221"/>
      <c r="P18" s="100"/>
      <c r="Q18" s="221" t="s">
        <v>15</v>
      </c>
      <c r="R18" s="22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0"/>
      <c r="Q20" s="209"/>
      <c r="R20" s="70"/>
      <c r="S20" s="10"/>
      <c r="T20" s="103"/>
    </row>
    <row r="21" spans="1:20" ht="33" customHeight="1">
      <c r="A21" s="1"/>
      <c r="B21" s="181" t="s">
        <v>16</v>
      </c>
      <c r="C21" s="182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78" t="s">
        <v>17</v>
      </c>
      <c r="C22" s="179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78" t="s">
        <v>155</v>
      </c>
      <c r="C23" s="179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78" t="s">
        <v>143</v>
      </c>
      <c r="C24" s="179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78" t="s">
        <v>156</v>
      </c>
      <c r="C25" s="179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78" t="s">
        <v>157</v>
      </c>
      <c r="C26" s="179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78" t="s">
        <v>158</v>
      </c>
      <c r="C27" s="179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78" t="s">
        <v>15</v>
      </c>
      <c r="C28" s="179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5" t="s">
        <v>18</v>
      </c>
      <c r="D29" s="196"/>
      <c r="E29" s="191"/>
      <c r="F29" s="192"/>
      <c r="G29" s="197"/>
      <c r="H29" s="191"/>
      <c r="I29" s="192"/>
      <c r="J29" s="197"/>
      <c r="K29" s="191"/>
      <c r="L29" s="192"/>
      <c r="M29" s="197"/>
      <c r="N29" s="191"/>
      <c r="O29" s="192"/>
      <c r="P29" s="197"/>
      <c r="Q29" s="191"/>
      <c r="R29" s="192"/>
      <c r="S29" s="197"/>
      <c r="T29" s="103"/>
    </row>
    <row r="30" spans="1:20" ht="31.8" customHeight="1">
      <c r="A30" s="1"/>
      <c r="B30" s="112"/>
      <c r="C30" s="189" t="s">
        <v>161</v>
      </c>
      <c r="D30" s="194"/>
      <c r="E30" s="191"/>
      <c r="F30" s="192"/>
      <c r="G30" s="193"/>
      <c r="H30" s="191"/>
      <c r="I30" s="192"/>
      <c r="J30" s="193"/>
      <c r="K30" s="191"/>
      <c r="L30" s="192"/>
      <c r="M30" s="193"/>
      <c r="N30" s="191"/>
      <c r="O30" s="192"/>
      <c r="P30" s="193"/>
      <c r="Q30" s="191"/>
      <c r="R30" s="192"/>
      <c r="S30" s="193"/>
      <c r="T30" s="103"/>
    </row>
    <row r="31" spans="1:20" ht="31.8" customHeight="1">
      <c r="A31" s="1"/>
      <c r="B31" s="112"/>
      <c r="C31" s="189" t="s">
        <v>19</v>
      </c>
      <c r="D31" s="190"/>
      <c r="E31" s="191"/>
      <c r="F31" s="192"/>
      <c r="G31" s="193"/>
      <c r="H31" s="191"/>
      <c r="I31" s="192"/>
      <c r="J31" s="193"/>
      <c r="K31" s="191"/>
      <c r="L31" s="192"/>
      <c r="M31" s="193"/>
      <c r="N31" s="191"/>
      <c r="O31" s="192"/>
      <c r="P31" s="193"/>
      <c r="Q31" s="191"/>
      <c r="R31" s="192"/>
      <c r="S31" s="193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8"/>
      <c r="O32" s="239"/>
      <c r="P32" s="240"/>
      <c r="Q32" s="11"/>
      <c r="R32" s="11"/>
      <c r="S32" s="11"/>
      <c r="T32" s="103"/>
    </row>
    <row r="33" spans="1:20" ht="29.4" customHeight="1">
      <c r="A33" s="2"/>
      <c r="B33" s="208" t="s">
        <v>20</v>
      </c>
      <c r="C33" s="209"/>
      <c r="D33" s="209"/>
      <c r="E33" s="205"/>
      <c r="F33" s="205"/>
      <c r="G33" s="206"/>
      <c r="H33" s="206"/>
      <c r="I33" s="206"/>
      <c r="J33" s="206"/>
      <c r="K33" s="206"/>
      <c r="L33" s="206"/>
      <c r="M33" s="206"/>
      <c r="N33" s="206"/>
      <c r="O33" s="206"/>
      <c r="P33" s="206"/>
      <c r="Q33" s="206"/>
      <c r="R33" s="206"/>
      <c r="S33" s="206"/>
      <c r="T33" s="111"/>
    </row>
    <row r="34" spans="1:20" ht="14.25" customHeight="1">
      <c r="A34" s="2"/>
      <c r="B34" s="113"/>
      <c r="C34" s="12"/>
      <c r="D34" s="12"/>
      <c r="E34" s="206"/>
      <c r="F34" s="206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6"/>
      <c r="T34" s="111"/>
    </row>
    <row r="35" spans="1:20" ht="14.25" customHeight="1">
      <c r="A35" s="2"/>
      <c r="B35" s="110"/>
      <c r="C35" s="13"/>
      <c r="D35" s="13"/>
      <c r="E35" s="206"/>
      <c r="F35" s="206"/>
      <c r="G35" s="206"/>
      <c r="H35" s="206"/>
      <c r="I35" s="206"/>
      <c r="J35" s="206"/>
      <c r="K35" s="206"/>
      <c r="L35" s="206"/>
      <c r="M35" s="206"/>
      <c r="N35" s="206"/>
      <c r="O35" s="206"/>
      <c r="P35" s="206"/>
      <c r="Q35" s="206"/>
      <c r="R35" s="206"/>
      <c r="S35" s="206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1" t="s">
        <v>102</v>
      </c>
      <c r="C2" s="252"/>
      <c r="D2" s="252"/>
      <c r="E2" s="252"/>
      <c r="F2" s="253"/>
    </row>
    <row r="3" spans="2:6" ht="15" thickBot="1">
      <c r="B3" s="245" t="s">
        <v>101</v>
      </c>
      <c r="C3" s="246"/>
      <c r="D3" s="246"/>
      <c r="E3" s="246"/>
      <c r="F3" s="247"/>
    </row>
    <row r="4" spans="2:6" ht="15" thickBot="1">
      <c r="B4" s="248" t="s">
        <v>99</v>
      </c>
      <c r="C4" s="249"/>
      <c r="D4" s="249"/>
      <c r="E4" s="249"/>
      <c r="F4" s="250"/>
    </row>
    <row r="5" spans="2:6" ht="15" thickBot="1">
      <c r="B5" s="248" t="s">
        <v>100</v>
      </c>
      <c r="C5" s="249"/>
      <c r="D5" s="249"/>
      <c r="E5" s="249"/>
      <c r="F5" s="250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9">
        <v>1</v>
      </c>
      <c r="C7" s="257" t="s">
        <v>93</v>
      </c>
      <c r="D7" s="28" t="s">
        <v>63</v>
      </c>
      <c r="E7" s="26">
        <v>5</v>
      </c>
      <c r="F7" s="254"/>
    </row>
    <row r="8" spans="2:6" ht="26.25" customHeight="1">
      <c r="B8" s="260"/>
      <c r="C8" s="258"/>
      <c r="D8" s="29" t="s">
        <v>64</v>
      </c>
      <c r="E8" s="24">
        <v>4</v>
      </c>
      <c r="F8" s="255"/>
    </row>
    <row r="9" spans="2:6" ht="26.25" customHeight="1">
      <c r="B9" s="260"/>
      <c r="C9" s="258"/>
      <c r="D9" s="29" t="s">
        <v>65</v>
      </c>
      <c r="E9" s="24">
        <v>3</v>
      </c>
      <c r="F9" s="255"/>
    </row>
    <row r="10" spans="2:6" ht="26.25" customHeight="1">
      <c r="B10" s="260"/>
      <c r="C10" s="258"/>
      <c r="D10" s="29" t="s">
        <v>66</v>
      </c>
      <c r="E10" s="24">
        <v>2</v>
      </c>
      <c r="F10" s="255"/>
    </row>
    <row r="11" spans="2:6" ht="26.25" customHeight="1" thickBot="1">
      <c r="B11" s="260"/>
      <c r="C11" s="258"/>
      <c r="D11" s="30" t="s">
        <v>67</v>
      </c>
      <c r="E11" s="27">
        <v>1</v>
      </c>
      <c r="F11" s="256"/>
    </row>
    <row r="12" spans="2:6" ht="26.25" customHeight="1">
      <c r="B12" s="259">
        <v>2</v>
      </c>
      <c r="C12" s="257" t="s">
        <v>94</v>
      </c>
      <c r="D12" s="28" t="s">
        <v>68</v>
      </c>
      <c r="E12" s="26">
        <v>5</v>
      </c>
      <c r="F12" s="254"/>
    </row>
    <row r="13" spans="2:6" ht="26.25" customHeight="1">
      <c r="B13" s="260"/>
      <c r="C13" s="258"/>
      <c r="D13" s="29" t="s">
        <v>69</v>
      </c>
      <c r="E13" s="24">
        <v>4</v>
      </c>
      <c r="F13" s="255"/>
    </row>
    <row r="14" spans="2:6" ht="26.25" customHeight="1">
      <c r="B14" s="260"/>
      <c r="C14" s="258"/>
      <c r="D14" s="29" t="s">
        <v>70</v>
      </c>
      <c r="E14" s="24">
        <v>3</v>
      </c>
      <c r="F14" s="255"/>
    </row>
    <row r="15" spans="2:6" ht="26.25" customHeight="1">
      <c r="B15" s="260"/>
      <c r="C15" s="258"/>
      <c r="D15" s="29" t="s">
        <v>71</v>
      </c>
      <c r="E15" s="24">
        <v>2</v>
      </c>
      <c r="F15" s="255"/>
    </row>
    <row r="16" spans="2:6" ht="26.25" customHeight="1" thickBot="1">
      <c r="B16" s="260"/>
      <c r="C16" s="258"/>
      <c r="D16" s="30" t="s">
        <v>72</v>
      </c>
      <c r="E16" s="27">
        <v>1</v>
      </c>
      <c r="F16" s="256"/>
    </row>
    <row r="17" spans="2:6" ht="26.25" customHeight="1">
      <c r="B17" s="259">
        <v>3</v>
      </c>
      <c r="C17" s="257" t="s">
        <v>95</v>
      </c>
      <c r="D17" s="28" t="s">
        <v>73</v>
      </c>
      <c r="E17" s="26">
        <v>5</v>
      </c>
      <c r="F17" s="254"/>
    </row>
    <row r="18" spans="2:6" ht="26.25" customHeight="1">
      <c r="B18" s="260"/>
      <c r="C18" s="258"/>
      <c r="D18" s="29" t="s">
        <v>74</v>
      </c>
      <c r="E18" s="24">
        <v>4</v>
      </c>
      <c r="F18" s="255"/>
    </row>
    <row r="19" spans="2:6" ht="26.25" customHeight="1">
      <c r="B19" s="260"/>
      <c r="C19" s="258"/>
      <c r="D19" s="29" t="s">
        <v>76</v>
      </c>
      <c r="E19" s="24">
        <v>3</v>
      </c>
      <c r="F19" s="255"/>
    </row>
    <row r="20" spans="2:6" ht="26.25" customHeight="1">
      <c r="B20" s="260"/>
      <c r="C20" s="258"/>
      <c r="D20" s="29" t="s">
        <v>77</v>
      </c>
      <c r="E20" s="24">
        <v>2</v>
      </c>
      <c r="F20" s="255"/>
    </row>
    <row r="21" spans="2:6" ht="26.25" customHeight="1" thickBot="1">
      <c r="B21" s="260"/>
      <c r="C21" s="258"/>
      <c r="D21" s="30" t="s">
        <v>75</v>
      </c>
      <c r="E21" s="27">
        <v>1</v>
      </c>
      <c r="F21" s="256"/>
    </row>
    <row r="22" spans="2:6" ht="26.25" customHeight="1">
      <c r="B22" s="259">
        <v>4</v>
      </c>
      <c r="C22" s="257" t="s">
        <v>96</v>
      </c>
      <c r="D22" s="28" t="s">
        <v>80</v>
      </c>
      <c r="E22" s="26">
        <v>5</v>
      </c>
      <c r="F22" s="254"/>
    </row>
    <row r="23" spans="2:6" ht="26.25" customHeight="1">
      <c r="B23" s="260"/>
      <c r="C23" s="258"/>
      <c r="D23" s="29" t="s">
        <v>81</v>
      </c>
      <c r="E23" s="24">
        <v>4</v>
      </c>
      <c r="F23" s="255"/>
    </row>
    <row r="24" spans="2:6" ht="26.25" customHeight="1">
      <c r="B24" s="260"/>
      <c r="C24" s="258"/>
      <c r="D24" s="29" t="s">
        <v>78</v>
      </c>
      <c r="E24" s="24">
        <v>3</v>
      </c>
      <c r="F24" s="255"/>
    </row>
    <row r="25" spans="2:6" ht="26.25" customHeight="1">
      <c r="B25" s="260"/>
      <c r="C25" s="258"/>
      <c r="D25" s="29" t="s">
        <v>79</v>
      </c>
      <c r="E25" s="24">
        <v>2</v>
      </c>
      <c r="F25" s="255"/>
    </row>
    <row r="26" spans="2:6" ht="26.25" customHeight="1" thickBot="1">
      <c r="B26" s="260"/>
      <c r="C26" s="258"/>
      <c r="D26" s="30" t="s">
        <v>82</v>
      </c>
      <c r="E26" s="27">
        <v>1</v>
      </c>
      <c r="F26" s="256"/>
    </row>
    <row r="27" spans="2:6" ht="27.6">
      <c r="B27" s="259">
        <v>5</v>
      </c>
      <c r="C27" s="257" t="s">
        <v>97</v>
      </c>
      <c r="D27" s="28" t="s">
        <v>83</v>
      </c>
      <c r="E27" s="26">
        <v>5</v>
      </c>
      <c r="F27" s="254"/>
    </row>
    <row r="28" spans="2:6" ht="27.6">
      <c r="B28" s="260"/>
      <c r="C28" s="258"/>
      <c r="D28" s="29" t="s">
        <v>85</v>
      </c>
      <c r="E28" s="24">
        <v>4</v>
      </c>
      <c r="F28" s="255"/>
    </row>
    <row r="29" spans="2:6" ht="27.6">
      <c r="B29" s="260"/>
      <c r="C29" s="258"/>
      <c r="D29" s="29" t="s">
        <v>84</v>
      </c>
      <c r="E29" s="24">
        <v>3</v>
      </c>
      <c r="F29" s="255"/>
    </row>
    <row r="30" spans="2:6" ht="41.4">
      <c r="B30" s="260"/>
      <c r="C30" s="258"/>
      <c r="D30" s="29" t="s">
        <v>86</v>
      </c>
      <c r="E30" s="24">
        <v>2</v>
      </c>
      <c r="F30" s="255"/>
    </row>
    <row r="31" spans="2:6" ht="55.8" thickBot="1">
      <c r="B31" s="260"/>
      <c r="C31" s="258"/>
      <c r="D31" s="30" t="s">
        <v>87</v>
      </c>
      <c r="E31" s="27">
        <v>1</v>
      </c>
      <c r="F31" s="256"/>
    </row>
    <row r="32" spans="2:6" ht="27.6">
      <c r="B32" s="259">
        <v>6</v>
      </c>
      <c r="C32" s="257" t="s">
        <v>98</v>
      </c>
      <c r="D32" s="28" t="s">
        <v>88</v>
      </c>
      <c r="E32" s="26">
        <v>5</v>
      </c>
      <c r="F32" s="254"/>
    </row>
    <row r="33" spans="2:6" ht="41.4">
      <c r="B33" s="260"/>
      <c r="C33" s="261"/>
      <c r="D33" s="29" t="s">
        <v>89</v>
      </c>
      <c r="E33" s="24">
        <v>4</v>
      </c>
      <c r="F33" s="255"/>
    </row>
    <row r="34" spans="2:6" ht="27.6">
      <c r="B34" s="260"/>
      <c r="C34" s="261"/>
      <c r="D34" s="29" t="s">
        <v>90</v>
      </c>
      <c r="E34" s="24">
        <v>3</v>
      </c>
      <c r="F34" s="255"/>
    </row>
    <row r="35" spans="2:6" ht="41.4">
      <c r="B35" s="260"/>
      <c r="C35" s="261"/>
      <c r="D35" s="29" t="s">
        <v>91</v>
      </c>
      <c r="E35" s="24">
        <v>2</v>
      </c>
      <c r="F35" s="255"/>
    </row>
    <row r="36" spans="2:6" ht="42" thickBot="1">
      <c r="B36" s="263"/>
      <c r="C36" s="262"/>
      <c r="D36" s="31" t="s">
        <v>92</v>
      </c>
      <c r="E36" s="25">
        <v>1</v>
      </c>
      <c r="F36" s="256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2025-10-14T14:41:56Z</dcterms:modified>
</cp:coreProperties>
</file>