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6-180/"/>
    </mc:Choice>
  </mc:AlternateContent>
  <xr:revisionPtr revIDLastSave="69" documentId="8_{6FC931EA-2850-4311-B10E-2DB5E75EDE62}" xr6:coauthVersionLast="47" xr6:coauthVersionMax="47" xr10:uidLastSave="{E88F895D-C7A8-4F7D-B543-EBFE3E955872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0" l="1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15" i="10"/>
  <c r="M34" i="10" s="1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15" i="10"/>
  <c r="L46" i="10" a="1"/>
  <c r="L46" i="10" s="1"/>
  <c r="M46" i="10" s="1"/>
  <c r="L45" i="10" a="1"/>
  <c r="L45" i="10" s="1"/>
  <c r="M45" i="10" s="1"/>
  <c r="L44" i="10" a="1"/>
  <c r="L44" i="10" s="1"/>
  <c r="M44" i="10" s="1"/>
  <c r="L43" i="10" a="1"/>
  <c r="L43" i="10" s="1"/>
  <c r="M43" i="10" s="1"/>
  <c r="L42" i="10" a="1"/>
  <c r="L42" i="10" s="1"/>
  <c r="M42" i="10" s="1"/>
  <c r="L41" i="10" a="1"/>
  <c r="L41" i="10" s="1"/>
  <c r="M41" i="10" s="1"/>
  <c r="I46" i="10" a="1"/>
  <c r="I46" i="10" s="1"/>
  <c r="J46" i="10" s="1"/>
  <c r="F46" i="10" a="1"/>
  <c r="F46" i="10" s="1"/>
  <c r="G46" i="10" s="1"/>
  <c r="I44" i="10" a="1"/>
  <c r="I44" i="10" s="1"/>
  <c r="J44" i="10" s="1"/>
  <c r="F44" i="10" a="1"/>
  <c r="F44" i="10" s="1"/>
  <c r="G44" i="10" s="1"/>
  <c r="D47" i="10"/>
  <c r="I45" i="10" a="1"/>
  <c r="I45" i="10" s="1"/>
  <c r="J45" i="10" s="1"/>
  <c r="F45" i="10" a="1"/>
  <c r="F45" i="10" s="1"/>
  <c r="G45" i="10" s="1"/>
  <c r="I43" i="10" a="1"/>
  <c r="I43" i="10" s="1"/>
  <c r="J43" i="10" s="1"/>
  <c r="F43" i="10" a="1"/>
  <c r="F43" i="10" s="1"/>
  <c r="G43" i="10" s="1"/>
  <c r="I42" i="10" a="1"/>
  <c r="I42" i="10" s="1"/>
  <c r="J42" i="10" s="1"/>
  <c r="F42" i="10" a="1"/>
  <c r="F42" i="10" s="1"/>
  <c r="G42" i="10" s="1"/>
  <c r="I41" i="10" a="1"/>
  <c r="I41" i="10" s="1"/>
  <c r="J41" i="10" s="1"/>
  <c r="F41" i="10" a="1"/>
  <c r="F41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4" i="10" l="1"/>
  <c r="G35" i="10" s="1"/>
  <c r="J34" i="10"/>
  <c r="J35" i="10" s="1"/>
  <c r="J37" i="10" s="1"/>
  <c r="G37" i="10"/>
  <c r="M35" i="10"/>
  <c r="M37" i="10" s="1"/>
  <c r="L47" i="10"/>
  <c r="M47" i="10"/>
  <c r="I47" i="10"/>
  <c r="J47" i="10"/>
  <c r="F47" i="10"/>
  <c r="G41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<sst xmlns="http://schemas.openxmlformats.org/spreadsheetml/2006/main" count="336" uniqueCount="198">
  <si>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</si>
  <si>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</si>
  <si>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</si>
  <si>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</si>
  <si>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</si>
  <si>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</si>
  <si>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</si>
  <si>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</si>
  <si>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</si>
  <si>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</si>
  <si>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</si>
  <si>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</si>
  <si>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</si>
  <si>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</si>
  <si>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</si>
  <si>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</si>
  <si>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</si>
  <si>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</si>
  <si>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</si>
  <si>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</si>
  <si>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</si>
  <si>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</si>
  <si>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</si>
  <si>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</si>
  <si>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</si>
  <si>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</si>
  <si>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</si>
  <si>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</si>
  <si>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</si>
  <si>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</si>
  <si>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</si>
  <si>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</si>
  <si>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</si>
  <si>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</si>
  <si>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</si>
  <si>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</si>
  <si>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</si>
  <si>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</si>
  <si>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</si>
  <si>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</si>
  <si>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</si>
  <si>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</si>
  <si>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</si>
  <si>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</si>
  <si>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</si>
  <si>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</si>
  <si>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</si>
  <si>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</si>
  <si>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</si>
  <si>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</si>
  <si>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</si>
  <si>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</si>
  <si>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</si>
  <si>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</si>
  <si>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</si>
  <si>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</si>
  <si>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</si>
  <si>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</si>
  <si>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</si>
  <si>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</si>
  <si>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</si>
  <si>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</si>
  <si>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</si>
  <si>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</si>
  <si>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</si>
  <si>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</si>
  <si>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</si>
  <si>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</si>
  <si>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</si>
  <si>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</si>
  <si>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</si>
  <si>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</si>
  <si>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</si>
  <si>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</si>
  <si>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</si>
  <si>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</si>
  <si>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</si>
  <si>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</si>
  <si>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</si>
  <si>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</si>
  <si>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</si>
  <si>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</si>
  <si>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</si>
  <si>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</si>
  <si>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</si>
  <si>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</si>
  <si>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</si>
  <si>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</si>
  <si>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</si>
  <si>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</si>
  <si>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</si>
  <si>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</si>
  <si>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</si>
  <si>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</si>
  <si>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</si>
  <si>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</si>
  <si>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</si>
  <si>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</si>
  <si>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</si>
  <si>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</si>
  <si>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</si>
  <si>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</si>
  <si>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</si>
  <si>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</si>
  <si>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</si>
  <si>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</si>
  <si>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</si>
  <si>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</si>
  <si>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</si>
  <si>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</si>
  <si>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</si>
  <si>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</si>
  <si>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</si>
  <si>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</si>
  <si>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</si>
  <si>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</si>
  <si>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</si>
  <si>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</si>
  <si>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</si>
  <si>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</si>
  <si>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</si>
  <si>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</si>
  <si>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</si>
  <si>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</si>
  <si>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</si>
  <si>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</si>
  <si>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</si>
  <si>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</si>
  <si>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</si>
  <si>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</si>
  <si>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</si>
  <si>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</si>
  <si>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</si>
  <si>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</si>
  <si>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</si>
  <si>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</si>
  <si>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</si>
  <si>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</si>
  <si>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</si>
  <si>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</si>
  <si>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</si>
  <si>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</si>
  <si>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</si>
  <si>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</si>
  <si>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</si>
  <si>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</si>
  <si>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</si>
  <si>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</si>
  <si>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</si>
  <si>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</si>
  <si>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</si>
  <si>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</si>
  <si>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</si>
  <si>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</si>
  <si>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</si>
  <si>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</si>
  <si>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</si>
  <si>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</si>
  <si>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</si>
  <si>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</si>
  <si>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</si>
  <si>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</si>
  <si>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</si>
  <si>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</si>
  <si>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</si>
  <si>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</si>
  <si>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</si>
  <si>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</si>
  <si>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</si>
  <si>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</si>
  <si>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</si>
  <si>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CAMBIO 3.56</t>
  </si>
  <si>
    <t>VERONICA SALAZAR</t>
  </si>
  <si>
    <t>UND</t>
  </si>
  <si>
    <t>FERRETERIA SERVANDO</t>
  </si>
  <si>
    <t>106-180</t>
  </si>
  <si>
    <t>PINTURA BASE EPOX BLANCO 1/4X3/4 GL</t>
  </si>
  <si>
    <t>PINTURA ESMALTE EPOX BLANCO 1/4X3/4</t>
  </si>
  <si>
    <t>PINTURA ESMALTE AMARILLO CROMO</t>
  </si>
  <si>
    <t>PINTURA ESMALTE BLANCO</t>
  </si>
  <si>
    <t>PINTURA ESMALTE GRIS</t>
  </si>
  <si>
    <t>PINTURA ESMALTE NEGRO</t>
  </si>
  <si>
    <t>RODILLO PINTAR 7"</t>
  </si>
  <si>
    <t xml:space="preserve">AFLOJATODO WB400 356ML KPO </t>
  </si>
  <si>
    <t>TRANSFORMADOR OXIDO 1LT</t>
  </si>
  <si>
    <t>LIMPIADOR CONTACTO SPRAY</t>
  </si>
  <si>
    <t>CINTA MASKING TAPE 3/4" X 40YD</t>
  </si>
  <si>
    <t>THINNER ACRIL</t>
  </si>
  <si>
    <t>SILICONA SIKABOOM SIKA</t>
  </si>
  <si>
    <t>ACEITE SHELL RIMULA R4X 15W-40</t>
  </si>
  <si>
    <t>TRAPO IND RETAZO</t>
  </si>
  <si>
    <t>CEMENTO ANDINO ULTRA HS 42.5KG</t>
  </si>
  <si>
    <t>TCORRIENTE DOBLE 2P+T</t>
  </si>
  <si>
    <t>ENCHUFE 2P+T 15A L/T PVC LEVITON</t>
  </si>
  <si>
    <t>CANDADO BCE 50MM</t>
  </si>
  <si>
    <t>J &amp; E WONDERWALL SAC</t>
  </si>
  <si>
    <t>CODIZA S.A</t>
  </si>
  <si>
    <t>SE ELIGIÓ A J &amp; E WONDERWALLSAC POR EL SOTCK Y DISPONIBILIDAD PARA ENTREGA INMEDIATA,YA QUE SON PRODUCTOS NECESITADOS CON URGENCIA.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</si>
</sst>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6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0" fontId="29" fillId="15" borderId="28" xfId="0" applyFont="1" applyFill="1" applyBorder="1" applyAlignment="1">
      <alignment vertical="center" wrapText="1"/>
    </xf>
    <xf numFmtId="1" fontId="32" fillId="15" borderId="16" xfId="0" applyNumberFormat="1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167" fontId="43" fillId="0" borderId="2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3">
    <cellStyle name="Normal" xfId="0" builtinId="0"/>
    <cellStyle name="Normal 2" xfId="1" xr:uid="{9A3768EC-2BCB-4C92-91FA-21B7A97BD2BD}"/>
    <cellStyle name="Normal 3" xfId="2" xr:uid="{B525D407-9B64-403D-82FE-56BAED8B750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N114"/>
  <sheetViews>
    <sheetView tabSelected="1" topLeftCell="A9" zoomScale="40" zoomScaleNormal="40" zoomScaleSheetLayoutView="50" workbookViewId="0">
      <selection activeCell="A15" sqref="A15:XFD21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02"/>
    </row>
    <row r="3" spans="1:14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03"/>
    </row>
    <row r="4" spans="1:14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03"/>
    </row>
    <row r="5" spans="1:14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7" t="s">
        <v>1</v>
      </c>
      <c r="C7" s="193" t="s">
        <v>172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03"/>
    </row>
    <row r="8" spans="1:14" ht="33" customHeight="1">
      <c r="A8" s="1"/>
      <c r="B8" s="127" t="s">
        <v>2</v>
      </c>
      <c r="C8" s="195">
        <v>45933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03"/>
    </row>
    <row r="9" spans="1:14" ht="33" customHeight="1">
      <c r="A9" s="1"/>
      <c r="B9" s="127" t="s">
        <v>3</v>
      </c>
      <c r="C9" s="195" t="s">
        <v>175</v>
      </c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03"/>
    </row>
    <row r="10" spans="1:14" ht="33" customHeight="1">
      <c r="A10" s="1"/>
      <c r="B10" s="127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03"/>
    </row>
    <row r="11" spans="1:14" ht="33" customHeight="1">
      <c r="A11" s="1"/>
      <c r="B11" s="127" t="s">
        <v>5</v>
      </c>
      <c r="C11" s="196">
        <v>3.5459999999999998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03"/>
    </row>
    <row r="12" spans="1:14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03"/>
    </row>
    <row r="13" spans="1:14" ht="52.8" customHeight="1">
      <c r="A13" s="1"/>
      <c r="B13" s="170"/>
      <c r="C13" s="172" t="s">
        <v>6</v>
      </c>
      <c r="D13" s="172" t="s">
        <v>7</v>
      </c>
      <c r="E13" s="174" t="s">
        <v>195</v>
      </c>
      <c r="F13" s="175"/>
      <c r="G13" s="176"/>
      <c r="H13" s="177" t="s">
        <v>174</v>
      </c>
      <c r="I13" s="178"/>
      <c r="J13" s="179"/>
      <c r="K13" s="165" t="s">
        <v>196</v>
      </c>
      <c r="L13" s="166"/>
      <c r="M13" s="167"/>
      <c r="N13" s="103"/>
    </row>
    <row r="14" spans="1:14" ht="33.6" customHeight="1">
      <c r="A14" s="1"/>
      <c r="B14" s="171"/>
      <c r="C14" s="173"/>
      <c r="D14" s="173"/>
      <c r="E14" s="180" t="s">
        <v>10</v>
      </c>
      <c r="F14" s="181"/>
      <c r="G14" s="125" t="s">
        <v>11</v>
      </c>
      <c r="H14" s="182" t="s">
        <v>10</v>
      </c>
      <c r="I14" s="183"/>
      <c r="J14" s="126" t="s">
        <v>11</v>
      </c>
      <c r="K14" s="168" t="s">
        <v>10</v>
      </c>
      <c r="L14" s="169"/>
      <c r="M14" s="95" t="s">
        <v>11</v>
      </c>
      <c r="N14" s="103"/>
    </row>
    <row r="15" spans="1:14" ht="69.599999999999994" hidden="1" customHeight="1">
      <c r="A15" s="1"/>
      <c r="B15" s="128" t="s">
        <v>176</v>
      </c>
      <c r="C15" s="91">
        <v>1</v>
      </c>
      <c r="D15" s="91" t="s">
        <v>173</v>
      </c>
      <c r="E15" s="143">
        <v>260</v>
      </c>
      <c r="F15" s="143"/>
      <c r="G15" s="129">
        <f>C15*E15</f>
        <v>260</v>
      </c>
      <c r="H15" s="143">
        <v>254</v>
      </c>
      <c r="I15" s="143"/>
      <c r="J15" s="129">
        <f>C15*H15</f>
        <v>254</v>
      </c>
      <c r="K15" s="143">
        <v>236</v>
      </c>
      <c r="L15" s="143"/>
      <c r="M15" s="129">
        <f>C15*K15</f>
        <v>236</v>
      </c>
      <c r="N15" s="103"/>
    </row>
    <row r="16" spans="1:14" ht="69.599999999999994" hidden="1" customHeight="1">
      <c r="A16" s="1"/>
      <c r="B16" s="128" t="s">
        <v>177</v>
      </c>
      <c r="C16" s="91">
        <v>1</v>
      </c>
      <c r="D16" s="91" t="s">
        <v>173</v>
      </c>
      <c r="E16" s="143">
        <v>260</v>
      </c>
      <c r="F16" s="143"/>
      <c r="G16" s="129">
        <f t="shared" ref="G16:G33" si="0">C16*E16</f>
        <v>260</v>
      </c>
      <c r="H16" s="143">
        <v>237.29</v>
      </c>
      <c r="I16" s="143"/>
      <c r="J16" s="129">
        <f t="shared" ref="J16:J33" si="1">C16*H16</f>
        <v>237.29</v>
      </c>
      <c r="K16" s="143">
        <v>236</v>
      </c>
      <c r="L16" s="143"/>
      <c r="M16" s="129">
        <f t="shared" ref="M16:M33" si="2">C16*K16</f>
        <v>236</v>
      </c>
      <c r="N16" s="103"/>
    </row>
    <row r="17" spans="1:14" ht="69.599999999999994" hidden="1" customHeight="1">
      <c r="A17" s="1"/>
      <c r="B17" s="128" t="s">
        <v>178</v>
      </c>
      <c r="C17" s="91">
        <v>2</v>
      </c>
      <c r="D17" s="91" t="s">
        <v>173</v>
      </c>
      <c r="E17" s="143">
        <v>64</v>
      </c>
      <c r="F17" s="143"/>
      <c r="G17" s="129">
        <f t="shared" si="0"/>
        <v>128</v>
      </c>
      <c r="H17" s="143">
        <v>55.08</v>
      </c>
      <c r="I17" s="143"/>
      <c r="J17" s="129">
        <f t="shared" si="1"/>
        <v>110.16</v>
      </c>
      <c r="K17" s="143">
        <v>44.5</v>
      </c>
      <c r="L17" s="143"/>
      <c r="M17" s="129">
        <f t="shared" si="2"/>
        <v>89</v>
      </c>
      <c r="N17" s="103"/>
    </row>
    <row r="18" spans="1:14" ht="69.599999999999994" hidden="1" customHeight="1">
      <c r="A18" s="1"/>
      <c r="B18" s="128" t="s">
        <v>179</v>
      </c>
      <c r="C18" s="91">
        <v>3</v>
      </c>
      <c r="D18" s="91" t="s">
        <v>173</v>
      </c>
      <c r="E18" s="143">
        <v>64</v>
      </c>
      <c r="F18" s="143"/>
      <c r="G18" s="129">
        <f t="shared" si="0"/>
        <v>192</v>
      </c>
      <c r="H18" s="143">
        <v>50.85</v>
      </c>
      <c r="I18" s="143"/>
      <c r="J18" s="129">
        <f t="shared" si="1"/>
        <v>152.55000000000001</v>
      </c>
      <c r="K18" s="143">
        <v>44.5</v>
      </c>
      <c r="L18" s="143"/>
      <c r="M18" s="129">
        <f t="shared" si="2"/>
        <v>133.5</v>
      </c>
      <c r="N18" s="103"/>
    </row>
    <row r="19" spans="1:14" ht="69.599999999999994" hidden="1" customHeight="1">
      <c r="A19" s="1"/>
      <c r="B19" s="128" t="s">
        <v>180</v>
      </c>
      <c r="C19" s="91">
        <v>5</v>
      </c>
      <c r="D19" s="91" t="s">
        <v>173</v>
      </c>
      <c r="E19" s="143">
        <v>64</v>
      </c>
      <c r="F19" s="143"/>
      <c r="G19" s="129">
        <f t="shared" si="0"/>
        <v>320</v>
      </c>
      <c r="H19" s="143">
        <v>50.85</v>
      </c>
      <c r="I19" s="143"/>
      <c r="J19" s="129">
        <f t="shared" si="1"/>
        <v>254.25</v>
      </c>
      <c r="K19" s="143">
        <v>44.5</v>
      </c>
      <c r="L19" s="143"/>
      <c r="M19" s="129">
        <f t="shared" si="2"/>
        <v>222.5</v>
      </c>
      <c r="N19" s="103"/>
    </row>
    <row r="20" spans="1:14" ht="69.599999999999994" hidden="1" customHeight="1">
      <c r="A20" s="1"/>
      <c r="B20" s="128" t="s">
        <v>181</v>
      </c>
      <c r="C20" s="91">
        <v>2</v>
      </c>
      <c r="D20" s="91" t="s">
        <v>173</v>
      </c>
      <c r="E20" s="143">
        <v>64</v>
      </c>
      <c r="F20" s="143"/>
      <c r="G20" s="129">
        <f t="shared" si="0"/>
        <v>128</v>
      </c>
      <c r="H20" s="143">
        <v>50.85</v>
      </c>
      <c r="I20" s="143"/>
      <c r="J20" s="129">
        <f t="shared" si="1"/>
        <v>101.7</v>
      </c>
      <c r="K20" s="143">
        <v>44.5</v>
      </c>
      <c r="L20" s="143"/>
      <c r="M20" s="129">
        <f t="shared" si="2"/>
        <v>89</v>
      </c>
      <c r="N20" s="103"/>
    </row>
    <row r="21" spans="1:14" ht="69.599999999999994" hidden="1" customHeight="1">
      <c r="A21" s="1"/>
      <c r="B21" s="128" t="s">
        <v>182</v>
      </c>
      <c r="C21" s="91">
        <v>5</v>
      </c>
      <c r="D21" s="91" t="s">
        <v>173</v>
      </c>
      <c r="E21" s="143">
        <v>13</v>
      </c>
      <c r="F21" s="143"/>
      <c r="G21" s="129">
        <f t="shared" si="0"/>
        <v>65</v>
      </c>
      <c r="H21" s="143">
        <v>12.71</v>
      </c>
      <c r="I21" s="143"/>
      <c r="J21" s="129">
        <f t="shared" si="1"/>
        <v>63.550000000000004</v>
      </c>
      <c r="K21" s="143">
        <v>10.9</v>
      </c>
      <c r="L21" s="143"/>
      <c r="M21" s="129">
        <f t="shared" si="2"/>
        <v>54.5</v>
      </c>
      <c r="N21" s="103"/>
    </row>
    <row r="22" spans="1:14" ht="69.599999999999994" customHeight="1">
      <c r="A22" s="1"/>
      <c r="B22" s="141" t="s">
        <v>183</v>
      </c>
      <c r="C22" s="91">
        <v>3</v>
      </c>
      <c r="D22" s="91" t="s">
        <v>173</v>
      </c>
      <c r="E22" s="143">
        <v>0</v>
      </c>
      <c r="F22" s="143"/>
      <c r="G22" s="129">
        <f t="shared" si="0"/>
        <v>0</v>
      </c>
      <c r="H22" s="143">
        <v>29.66</v>
      </c>
      <c r="I22" s="143"/>
      <c r="J22" s="129">
        <f t="shared" si="1"/>
        <v>88.98</v>
      </c>
      <c r="K22" s="143">
        <v>32</v>
      </c>
      <c r="L22" s="143"/>
      <c r="M22" s="129">
        <f t="shared" si="2"/>
        <v>96</v>
      </c>
      <c r="N22" s="103"/>
    </row>
    <row r="23" spans="1:14" ht="69.599999999999994" customHeight="1">
      <c r="A23" s="1"/>
      <c r="B23" s="128" t="s">
        <v>184</v>
      </c>
      <c r="C23" s="91">
        <v>4</v>
      </c>
      <c r="D23" s="91" t="s">
        <v>173</v>
      </c>
      <c r="E23" s="143">
        <v>30</v>
      </c>
      <c r="F23" s="143"/>
      <c r="G23" s="129">
        <f t="shared" si="0"/>
        <v>120</v>
      </c>
      <c r="H23" s="143">
        <v>42.37</v>
      </c>
      <c r="I23" s="143"/>
      <c r="J23" s="129">
        <f t="shared" si="1"/>
        <v>169.48</v>
      </c>
      <c r="K23" s="143">
        <v>65</v>
      </c>
      <c r="L23" s="143"/>
      <c r="M23" s="129">
        <f t="shared" si="2"/>
        <v>260</v>
      </c>
      <c r="N23" s="103"/>
    </row>
    <row r="24" spans="1:14" ht="69.599999999999994" customHeight="1">
      <c r="A24" s="1"/>
      <c r="B24" s="128" t="s">
        <v>185</v>
      </c>
      <c r="C24" s="91">
        <v>2</v>
      </c>
      <c r="D24" s="91" t="s">
        <v>173</v>
      </c>
      <c r="E24" s="143">
        <v>13</v>
      </c>
      <c r="F24" s="143"/>
      <c r="G24" s="129">
        <f t="shared" si="0"/>
        <v>26</v>
      </c>
      <c r="H24" s="143">
        <v>13.56</v>
      </c>
      <c r="I24" s="143"/>
      <c r="J24" s="129">
        <f t="shared" si="1"/>
        <v>27.12</v>
      </c>
      <c r="K24" s="143">
        <v>27.2</v>
      </c>
      <c r="L24" s="143"/>
      <c r="M24" s="129">
        <f t="shared" si="2"/>
        <v>54.4</v>
      </c>
      <c r="N24" s="103"/>
    </row>
    <row r="25" spans="1:14" ht="69.599999999999994" customHeight="1">
      <c r="A25" s="1"/>
      <c r="B25" s="128" t="s">
        <v>186</v>
      </c>
      <c r="C25" s="91">
        <v>5</v>
      </c>
      <c r="D25" s="91" t="s">
        <v>173</v>
      </c>
      <c r="E25" s="143">
        <v>3.5</v>
      </c>
      <c r="F25" s="143"/>
      <c r="G25" s="129">
        <f t="shared" si="0"/>
        <v>17.5</v>
      </c>
      <c r="H25" s="143">
        <v>4.24</v>
      </c>
      <c r="I25" s="143"/>
      <c r="J25" s="129">
        <f t="shared" si="1"/>
        <v>21.200000000000003</v>
      </c>
      <c r="K25" s="143">
        <v>3</v>
      </c>
      <c r="L25" s="143"/>
      <c r="M25" s="129">
        <f t="shared" si="2"/>
        <v>15</v>
      </c>
      <c r="N25" s="103"/>
    </row>
    <row r="26" spans="1:14" ht="69.599999999999994" customHeight="1">
      <c r="A26" s="1"/>
      <c r="B26" s="128" t="s">
        <v>187</v>
      </c>
      <c r="C26" s="91">
        <v>12</v>
      </c>
      <c r="D26" s="91" t="s">
        <v>173</v>
      </c>
      <c r="E26" s="143">
        <v>20</v>
      </c>
      <c r="F26" s="143"/>
      <c r="G26" s="129">
        <f t="shared" si="0"/>
        <v>240</v>
      </c>
      <c r="H26" s="143">
        <v>19.489999999999998</v>
      </c>
      <c r="I26" s="143"/>
      <c r="J26" s="129">
        <f t="shared" si="1"/>
        <v>233.88</v>
      </c>
      <c r="K26" s="143">
        <v>15.9</v>
      </c>
      <c r="L26" s="143"/>
      <c r="M26" s="129">
        <f t="shared" si="2"/>
        <v>190.8</v>
      </c>
      <c r="N26" s="103"/>
    </row>
    <row r="27" spans="1:14" ht="69.599999999999994" customHeight="1">
      <c r="A27" s="1"/>
      <c r="B27" s="128" t="s">
        <v>188</v>
      </c>
      <c r="C27" s="91">
        <v>1</v>
      </c>
      <c r="D27" s="91" t="s">
        <v>173</v>
      </c>
      <c r="E27" s="143">
        <v>28</v>
      </c>
      <c r="F27" s="143"/>
      <c r="G27" s="129">
        <f t="shared" si="0"/>
        <v>28</v>
      </c>
      <c r="H27" s="143">
        <v>27.12</v>
      </c>
      <c r="I27" s="143"/>
      <c r="J27" s="129">
        <f t="shared" si="1"/>
        <v>27.12</v>
      </c>
      <c r="K27" s="143">
        <v>46</v>
      </c>
      <c r="L27" s="143"/>
      <c r="M27" s="129">
        <f t="shared" si="2"/>
        <v>46</v>
      </c>
      <c r="N27" s="103"/>
    </row>
    <row r="28" spans="1:14" ht="69.599999999999994" customHeight="1">
      <c r="A28" s="1"/>
      <c r="B28" s="141" t="s">
        <v>189</v>
      </c>
      <c r="C28" s="91">
        <v>1</v>
      </c>
      <c r="D28" s="91" t="s">
        <v>173</v>
      </c>
      <c r="E28" s="143">
        <v>0</v>
      </c>
      <c r="F28" s="143"/>
      <c r="G28" s="129">
        <f t="shared" si="0"/>
        <v>0</v>
      </c>
      <c r="H28" s="143">
        <v>347.46</v>
      </c>
      <c r="I28" s="143"/>
      <c r="J28" s="129">
        <f t="shared" si="1"/>
        <v>347.46</v>
      </c>
      <c r="K28" s="143">
        <v>340</v>
      </c>
      <c r="L28" s="143"/>
      <c r="M28" s="129">
        <f t="shared" si="2"/>
        <v>340</v>
      </c>
      <c r="N28" s="103"/>
    </row>
    <row r="29" spans="1:14" ht="69.599999999999994" customHeight="1">
      <c r="A29" s="1"/>
      <c r="B29" s="128" t="s">
        <v>190</v>
      </c>
      <c r="C29" s="91">
        <v>10</v>
      </c>
      <c r="D29" s="91" t="s">
        <v>173</v>
      </c>
      <c r="E29" s="143">
        <v>5</v>
      </c>
      <c r="F29" s="143"/>
      <c r="G29" s="129">
        <f t="shared" si="0"/>
        <v>50</v>
      </c>
      <c r="H29" s="143">
        <v>4.24</v>
      </c>
      <c r="I29" s="143"/>
      <c r="J29" s="129">
        <f t="shared" si="1"/>
        <v>42.400000000000006</v>
      </c>
      <c r="K29" s="143">
        <v>5.52</v>
      </c>
      <c r="L29" s="143"/>
      <c r="M29" s="129">
        <f t="shared" si="2"/>
        <v>55.199999999999996</v>
      </c>
      <c r="N29" s="103"/>
    </row>
    <row r="30" spans="1:14" ht="69.599999999999994" customHeight="1">
      <c r="A30" s="1"/>
      <c r="B30" s="128" t="s">
        <v>191</v>
      </c>
      <c r="C30" s="91">
        <v>1</v>
      </c>
      <c r="D30" s="91" t="s">
        <v>173</v>
      </c>
      <c r="E30" s="143">
        <v>35</v>
      </c>
      <c r="F30" s="143"/>
      <c r="G30" s="129">
        <f t="shared" si="0"/>
        <v>35</v>
      </c>
      <c r="H30" s="143">
        <v>30.51</v>
      </c>
      <c r="I30" s="143"/>
      <c r="J30" s="129">
        <f t="shared" si="1"/>
        <v>30.51</v>
      </c>
      <c r="K30" s="143">
        <v>40</v>
      </c>
      <c r="L30" s="143"/>
      <c r="M30" s="129">
        <f t="shared" si="2"/>
        <v>40</v>
      </c>
      <c r="N30" s="103"/>
    </row>
    <row r="31" spans="1:14" ht="69.599999999999994" customHeight="1">
      <c r="A31" s="1"/>
      <c r="B31" s="141" t="s">
        <v>192</v>
      </c>
      <c r="C31" s="91">
        <v>5</v>
      </c>
      <c r="D31" s="91" t="s">
        <v>173</v>
      </c>
      <c r="E31" s="143">
        <v>0</v>
      </c>
      <c r="F31" s="143"/>
      <c r="G31" s="129">
        <f t="shared" si="0"/>
        <v>0</v>
      </c>
      <c r="H31" s="143">
        <v>21.19</v>
      </c>
      <c r="I31" s="143"/>
      <c r="J31" s="129">
        <f t="shared" si="1"/>
        <v>105.95</v>
      </c>
      <c r="K31" s="143">
        <v>26.1</v>
      </c>
      <c r="L31" s="143"/>
      <c r="M31" s="129">
        <f t="shared" si="2"/>
        <v>130.5</v>
      </c>
      <c r="N31" s="103"/>
    </row>
    <row r="32" spans="1:14" ht="69.599999999999994" customHeight="1">
      <c r="A32" s="1"/>
      <c r="B32" s="141" t="s">
        <v>193</v>
      </c>
      <c r="C32" s="91">
        <v>5</v>
      </c>
      <c r="D32" s="91" t="s">
        <v>173</v>
      </c>
      <c r="E32" s="143">
        <v>0</v>
      </c>
      <c r="F32" s="143"/>
      <c r="G32" s="129">
        <f t="shared" si="0"/>
        <v>0</v>
      </c>
      <c r="H32" s="143">
        <v>10.17</v>
      </c>
      <c r="I32" s="143"/>
      <c r="J32" s="129">
        <f t="shared" si="1"/>
        <v>50.85</v>
      </c>
      <c r="K32" s="143">
        <v>9.5</v>
      </c>
      <c r="L32" s="143"/>
      <c r="M32" s="129">
        <f t="shared" si="2"/>
        <v>47.5</v>
      </c>
      <c r="N32" s="103"/>
    </row>
    <row r="33" spans="1:14" ht="69.599999999999994" customHeight="1">
      <c r="A33" s="1"/>
      <c r="B33" s="141" t="s">
        <v>194</v>
      </c>
      <c r="C33" s="91">
        <v>3</v>
      </c>
      <c r="D33" s="91" t="s">
        <v>173</v>
      </c>
      <c r="E33" s="143">
        <v>45</v>
      </c>
      <c r="F33" s="143"/>
      <c r="G33" s="129">
        <f t="shared" si="0"/>
        <v>135</v>
      </c>
      <c r="H33" s="143">
        <v>33.9</v>
      </c>
      <c r="I33" s="143"/>
      <c r="J33" s="129">
        <f t="shared" si="1"/>
        <v>101.69999999999999</v>
      </c>
      <c r="K33" s="143">
        <v>27.3</v>
      </c>
      <c r="L33" s="143"/>
      <c r="M33" s="129">
        <f t="shared" si="2"/>
        <v>81.900000000000006</v>
      </c>
      <c r="N33" s="103"/>
    </row>
    <row r="34" spans="1:14" ht="25.5" customHeight="1">
      <c r="A34" s="1"/>
      <c r="B34" s="108"/>
      <c r="C34" s="82"/>
      <c r="D34" s="85"/>
      <c r="E34" s="164" t="s">
        <v>12</v>
      </c>
      <c r="F34" s="164"/>
      <c r="G34" s="135">
        <f>SUM(G15:G33)</f>
        <v>2004.5</v>
      </c>
      <c r="H34" s="164" t="s">
        <v>12</v>
      </c>
      <c r="I34" s="164"/>
      <c r="J34" s="136">
        <f>SUM(J15:J33)</f>
        <v>2420.1499999999996</v>
      </c>
      <c r="K34" s="145" t="s">
        <v>12</v>
      </c>
      <c r="L34" s="145"/>
      <c r="M34" s="138">
        <f>SUM(M15:M33)</f>
        <v>2417.7999999999997</v>
      </c>
      <c r="N34" s="103"/>
    </row>
    <row r="35" spans="1:14" ht="25.5" customHeight="1">
      <c r="A35" s="1"/>
      <c r="B35" s="104"/>
      <c r="C35" s="82"/>
      <c r="D35" s="85"/>
      <c r="E35" s="144" t="s">
        <v>13</v>
      </c>
      <c r="F35" s="144"/>
      <c r="G35" s="135">
        <f>+G34*0.18</f>
        <v>360.81</v>
      </c>
      <c r="H35" s="144" t="s">
        <v>13</v>
      </c>
      <c r="I35" s="144"/>
      <c r="J35" s="137">
        <f>J34*0.18</f>
        <v>435.6269999999999</v>
      </c>
      <c r="K35" s="145" t="s">
        <v>13</v>
      </c>
      <c r="L35" s="145"/>
      <c r="M35" s="139">
        <f>M34*0.18</f>
        <v>435.20399999999995</v>
      </c>
      <c r="N35" s="103"/>
    </row>
    <row r="36" spans="1:14" ht="25.5" customHeight="1">
      <c r="A36" s="1"/>
      <c r="B36" s="104"/>
      <c r="C36" s="82"/>
      <c r="D36" s="85"/>
      <c r="E36" s="144" t="s">
        <v>14</v>
      </c>
      <c r="F36" s="144"/>
      <c r="G36" s="135"/>
      <c r="H36" s="144" t="s">
        <v>14</v>
      </c>
      <c r="I36" s="144"/>
      <c r="J36" s="137"/>
      <c r="K36" s="145" t="s">
        <v>171</v>
      </c>
      <c r="L36" s="145"/>
      <c r="M36" s="140"/>
      <c r="N36" s="103"/>
    </row>
    <row r="37" spans="1:14" ht="25.5" customHeight="1">
      <c r="A37" s="1"/>
      <c r="B37" s="104"/>
      <c r="C37" s="83"/>
      <c r="D37" s="85"/>
      <c r="E37" s="144" t="s">
        <v>15</v>
      </c>
      <c r="F37" s="144"/>
      <c r="G37" s="135">
        <f>+G34+G35</f>
        <v>2365.31</v>
      </c>
      <c r="H37" s="144" t="s">
        <v>15</v>
      </c>
      <c r="I37" s="144"/>
      <c r="J37" s="137">
        <f>SUM(J34:J36)</f>
        <v>2855.7769999999996</v>
      </c>
      <c r="K37" s="145" t="s">
        <v>15</v>
      </c>
      <c r="L37" s="145"/>
      <c r="M37" s="131">
        <f>SUM(M34:M36)</f>
        <v>2853.0039999999999</v>
      </c>
      <c r="N37" s="103"/>
    </row>
    <row r="38" spans="1:14" ht="14.25" customHeight="1">
      <c r="A38" s="1"/>
      <c r="B38" s="109"/>
      <c r="C38" s="7"/>
      <c r="D38" s="7"/>
      <c r="E38" s="7"/>
      <c r="F38" s="7"/>
      <c r="G38" s="8"/>
      <c r="H38" s="7"/>
      <c r="I38" s="7"/>
      <c r="J38" s="8"/>
      <c r="K38" s="8"/>
      <c r="L38" s="8"/>
      <c r="M38" s="130"/>
      <c r="N38" s="103"/>
    </row>
    <row r="39" spans="1:14" ht="14.25" customHeight="1">
      <c r="A39" s="1"/>
      <c r="B39" s="110"/>
      <c r="C39" s="3"/>
      <c r="D39" s="3"/>
      <c r="E39" s="9"/>
      <c r="F39" s="9"/>
      <c r="G39" s="9"/>
      <c r="H39" s="9"/>
      <c r="I39" s="9"/>
      <c r="J39" s="9"/>
      <c r="K39" s="9"/>
      <c r="L39" s="9"/>
      <c r="M39" s="9"/>
      <c r="N39" s="103"/>
    </row>
    <row r="40" spans="1:14" ht="33" customHeight="1">
      <c r="A40" s="1"/>
      <c r="B40" s="162" t="s">
        <v>16</v>
      </c>
      <c r="C40" s="163"/>
      <c r="D40" s="71" t="s">
        <v>154</v>
      </c>
      <c r="E40" s="4"/>
      <c r="F40" s="4"/>
      <c r="G40" s="4"/>
      <c r="H40" s="4"/>
      <c r="I40" s="4"/>
      <c r="J40" s="4"/>
      <c r="K40" s="4"/>
      <c r="L40" s="4"/>
      <c r="M40" s="4"/>
      <c r="N40" s="103"/>
    </row>
    <row r="41" spans="1:14" ht="30.6" customHeight="1">
      <c r="A41" s="1"/>
      <c r="B41" s="150" t="s">
        <v>17</v>
      </c>
      <c r="C41" s="151"/>
      <c r="D41" s="72">
        <v>0.4</v>
      </c>
      <c r="E41" s="73" t="s">
        <v>147</v>
      </c>
      <c r="F41" s="78" cm="1">
        <f t="array" ref="F41">_xlfn.IFS(E41=PUNTAJES!$E$9,PUNTAJES!$F$9,E41=PUNTAJES!$E$10,PUNTAJES!$F$10,E41=PUNTAJES!$E$11,PUNTAJES!$F$11,E41=PUNTAJES!$E$12,PUNTAJES!$F$12,E41=PUNTAJES!$E$13,PUNTAJES!$F$13)</f>
        <v>4</v>
      </c>
      <c r="G41" s="79">
        <f>D41*F41</f>
        <v>1.6</v>
      </c>
      <c r="H41" s="73" t="s">
        <v>144</v>
      </c>
      <c r="I41" s="78" cm="1">
        <f t="array" ref="I41">_xlfn.IFS(H41=PUNTAJES!$E$9,PUNTAJES!$F$9,H41=PUNTAJES!$E$10,PUNTAJES!$F$10,H41=PUNTAJES!$E$11,PUNTAJES!$F$11,H41=PUNTAJES!$E$12,PUNTAJES!$F$12,H41=PUNTAJES!$E$13,PUNTAJES!$F$13)</f>
        <v>3</v>
      </c>
      <c r="J41" s="132">
        <f>D41*I41</f>
        <v>1.2000000000000002</v>
      </c>
      <c r="K41" s="73" t="s">
        <v>144</v>
      </c>
      <c r="L41" s="78" cm="1">
        <f t="array" ref="L41">_xlfn.IFS(K41=PUNTAJES!$E$9,PUNTAJES!$F$9,K41=PUNTAJES!$E$10,PUNTAJES!$F$10,K41=PUNTAJES!$E$11,PUNTAJES!$F$11,K41=PUNTAJES!$E$12,PUNTAJES!$F$12,K41=PUNTAJES!$E$13,PUNTAJES!$F$13)</f>
        <v>3</v>
      </c>
      <c r="M41" s="132">
        <f>+L41*D41</f>
        <v>1.2000000000000002</v>
      </c>
      <c r="N41" s="103"/>
    </row>
    <row r="42" spans="1:14" ht="30.6" customHeight="1">
      <c r="A42" s="1"/>
      <c r="B42" s="150" t="s">
        <v>155</v>
      </c>
      <c r="C42" s="151"/>
      <c r="D42" s="72">
        <v>0.2</v>
      </c>
      <c r="E42" s="74" t="s">
        <v>126</v>
      </c>
      <c r="F42" s="80" cm="1">
        <f t="array" ref="F42">_xlfn.IFS(E42=PUNTAJES!$B$4,PUNTAJES!$C$4,E42=PUNTAJES!$B$5,PUNTAJES!$C$5,E42=PUNTAJES!$B$6,PUNTAJES!$C$6,E42=PUNTAJES!$B$7,PUNTAJES!$C$7,E42=PUNTAJES!$B$8,PUNTAJES!$C$8,E42=PUNTAJES!$B$9,PUNTAJES!$C$9)</f>
        <v>5</v>
      </c>
      <c r="G42" s="79">
        <f t="shared" ref="G42:G46" si="3">D42*F42</f>
        <v>1</v>
      </c>
      <c r="H42" s="74" t="s">
        <v>126</v>
      </c>
      <c r="I42" s="80" cm="1">
        <f t="array" ref="I42">_xlfn.IFS(H42=PUNTAJES!$B$4,PUNTAJES!$C$4,H42=PUNTAJES!$B$5,PUNTAJES!$C$5,H42=PUNTAJES!$B$6,PUNTAJES!$C$6,H42=PUNTAJES!$B$7,PUNTAJES!$C$7,H42=PUNTAJES!$B$8,PUNTAJES!$C$8,H42=PUNTAJES!$B$9,PUNTAJES!$C$9)</f>
        <v>5</v>
      </c>
      <c r="J42" s="132">
        <f t="shared" ref="J42:J46" si="4">D42*I42</f>
        <v>1</v>
      </c>
      <c r="K42" s="74" t="s">
        <v>126</v>
      </c>
      <c r="L42" s="80" cm="1">
        <f t="array" ref="L42">_xlfn.IFS(K42=PUNTAJES!$B$4,PUNTAJES!$C$4,K42=PUNTAJES!$B$5,PUNTAJES!$C$5,K42=PUNTAJES!$B$6,PUNTAJES!$C$6,K42=PUNTAJES!$B$7,PUNTAJES!$C$7,K42=PUNTAJES!$B$8,PUNTAJES!$C$8,K42=PUNTAJES!$B$9,PUNTAJES!$C$9)</f>
        <v>5</v>
      </c>
      <c r="M42" s="132">
        <f t="shared" ref="M42:M45" si="5">+L42*D42</f>
        <v>1</v>
      </c>
      <c r="N42" s="103"/>
    </row>
    <row r="43" spans="1:14" ht="30.6" customHeight="1">
      <c r="A43" s="2"/>
      <c r="B43" s="150" t="s">
        <v>143</v>
      </c>
      <c r="C43" s="151"/>
      <c r="D43" s="75">
        <v>0.1</v>
      </c>
      <c r="E43" s="76" t="s">
        <v>146</v>
      </c>
      <c r="F43" s="81" cm="1">
        <f t="array" ref="F43">_xlfn.IFS(E43=PUNTAJES!$B$12,PUNTAJES!$C$12,E43=PUNTAJES!$B$13,PUNTAJES!$C$13,E43=PUNTAJES!$B$14,PUNTAJES!$C$14,E43=PUNTAJES!$B$15,PUNTAJES!$C$15,E43=PUNTAJES!$B$16,PUNTAJES!$C$16)</f>
        <v>5</v>
      </c>
      <c r="G43" s="79">
        <f t="shared" si="3"/>
        <v>0.5</v>
      </c>
      <c r="H43" s="76" t="s">
        <v>151</v>
      </c>
      <c r="I43" s="81" cm="1">
        <f t="array" ref="I43">_xlfn.IFS(H43=PUNTAJES!$B$12,PUNTAJES!$C$12,H43=PUNTAJES!$B$13,PUNTAJES!$C$13,H43=PUNTAJES!$B$14,PUNTAJES!$C$14,H43=PUNTAJES!$B$15,PUNTAJES!$C$15,H43=PUNTAJES!$B$16,PUNTAJES!$C$16)</f>
        <v>3</v>
      </c>
      <c r="J43" s="132">
        <f t="shared" si="4"/>
        <v>0.30000000000000004</v>
      </c>
      <c r="K43" s="76" t="s">
        <v>151</v>
      </c>
      <c r="L43" s="81" cm="1">
        <f t="array" ref="L43">_xlfn.IFS(K43=PUNTAJES!$B$12,PUNTAJES!$C$12,K43=PUNTAJES!$B$13,PUNTAJES!$C$13,K43=PUNTAJES!$B$14,PUNTAJES!$C$14,K43=PUNTAJES!$B$15,PUNTAJES!$C$15,K43=PUNTAJES!$B$16,PUNTAJES!$C$16)</f>
        <v>3</v>
      </c>
      <c r="M43" s="132">
        <f t="shared" si="5"/>
        <v>0.30000000000000004</v>
      </c>
      <c r="N43" s="111"/>
    </row>
    <row r="44" spans="1:14" ht="30.6" customHeight="1">
      <c r="A44" s="1"/>
      <c r="B44" s="150" t="s">
        <v>163</v>
      </c>
      <c r="C44" s="151"/>
      <c r="D44" s="72">
        <v>0.15</v>
      </c>
      <c r="E44" s="74" t="s">
        <v>167</v>
      </c>
      <c r="F44" s="80" cm="1">
        <f t="array" ref="F44">_xlfn.IFS(E44=PUNTAJES!$B$19,PUNTAJES!$C$19,E44=PUNTAJES!$B$20,PUNTAJES!$C$20,E44=PUNTAJES!$B$21,PUNTAJES!$C$21)</f>
        <v>0</v>
      </c>
      <c r="G44" s="79">
        <f t="shared" si="3"/>
        <v>0</v>
      </c>
      <c r="H44" s="74" t="s">
        <v>167</v>
      </c>
      <c r="I44" s="80" cm="1">
        <f t="array" ref="I44">_xlfn.IFS(H44=PUNTAJES!$B$19,PUNTAJES!$C$19,H44=PUNTAJES!$B$20,PUNTAJES!$C$20,H44=PUNTAJES!$B$21,PUNTAJES!$C$21)</f>
        <v>0</v>
      </c>
      <c r="J44" s="132">
        <f t="shared" si="4"/>
        <v>0</v>
      </c>
      <c r="K44" s="74" t="s">
        <v>167</v>
      </c>
      <c r="L44" s="80" cm="1">
        <f t="array" ref="L44">_xlfn.IFS(K44=PUNTAJES!$B$19,PUNTAJES!$C$19,K44=PUNTAJES!$B$20,PUNTAJES!$C$20,K44=PUNTAJES!$B$21,PUNTAJES!$C$21)</f>
        <v>0</v>
      </c>
      <c r="M44" s="132">
        <f t="shared" si="5"/>
        <v>0</v>
      </c>
      <c r="N44" s="103"/>
    </row>
    <row r="45" spans="1:14" ht="30.6" customHeight="1">
      <c r="A45" s="1"/>
      <c r="B45" s="150" t="s">
        <v>157</v>
      </c>
      <c r="C45" s="151"/>
      <c r="D45" s="72">
        <v>0.05</v>
      </c>
      <c r="E45" s="74" t="s">
        <v>142</v>
      </c>
      <c r="F45" s="80" cm="1">
        <f t="array" ref="F45">_xlfn.IFS(E45=PUNTAJES!$H$9,PUNTAJES!$I$9,E45=PUNTAJES!$H$10,PUNTAJES!$I$10,E45=PUNTAJES!$H$11,PUNTAJES!$I$11,E45=PUNTAJES!$H$12,PUNTAJES!$I$12)</f>
        <v>3</v>
      </c>
      <c r="G45" s="79">
        <f t="shared" si="3"/>
        <v>0.15000000000000002</v>
      </c>
      <c r="H45" s="74" t="s">
        <v>140</v>
      </c>
      <c r="I45" s="80" cm="1">
        <f t="array" ref="I45">_xlfn.IFS(H45=PUNTAJES!$H$9,PUNTAJES!$I$9,H45=PUNTAJES!$H$10,PUNTAJES!$I$10,H45=PUNTAJES!$H$11,PUNTAJES!$I$11,H45=PUNTAJES!$H$12,PUNTAJES!$I$12)</f>
        <v>4</v>
      </c>
      <c r="J45" s="132">
        <f t="shared" si="4"/>
        <v>0.2</v>
      </c>
      <c r="K45" s="74" t="s">
        <v>140</v>
      </c>
      <c r="L45" s="80" cm="1">
        <f t="array" ref="L45">_xlfn.IFS(K45=PUNTAJES!$H$9,PUNTAJES!$I$9,K45=PUNTAJES!$H$10,PUNTAJES!$I$10,K45=PUNTAJES!$H$11,PUNTAJES!$I$11,K45=PUNTAJES!$H$12,PUNTAJES!$I$12)</f>
        <v>4</v>
      </c>
      <c r="M45" s="132">
        <f t="shared" si="5"/>
        <v>0.2</v>
      </c>
      <c r="N45" s="103"/>
    </row>
    <row r="46" spans="1:14" ht="30.6" customHeight="1" thickBot="1">
      <c r="A46" s="1"/>
      <c r="B46" s="150" t="s">
        <v>124</v>
      </c>
      <c r="C46" s="151"/>
      <c r="D46" s="72">
        <v>0.1</v>
      </c>
      <c r="E46" s="74" t="s">
        <v>127</v>
      </c>
      <c r="F46" s="80" cm="1">
        <f t="array" ref="F46">_xlfn.IFS(E46=PUNTAJES!$E$4,PUNTAJES!$F$4,E46=PUNTAJES!$E$5,PUNTAJES!$F$5,E46=PUNTAJES!$E$6,PUNTAJES!$F$6)</f>
        <v>3</v>
      </c>
      <c r="G46" s="121">
        <f t="shared" si="3"/>
        <v>0.30000000000000004</v>
      </c>
      <c r="H46" s="74" t="s">
        <v>127</v>
      </c>
      <c r="I46" s="80" cm="1">
        <f t="array" ref="I46">_xlfn.IFS(H46=PUNTAJES!$E$4,PUNTAJES!$F$4,H46=PUNTAJES!$E$5,PUNTAJES!$F$5,H46=PUNTAJES!$E$6,PUNTAJES!$F$6)</f>
        <v>3</v>
      </c>
      <c r="J46" s="133">
        <f t="shared" si="4"/>
        <v>0.30000000000000004</v>
      </c>
      <c r="K46" s="74" t="s">
        <v>127</v>
      </c>
      <c r="L46" s="80" cm="1">
        <f t="array" ref="L46">_xlfn.IFS(K46=PUNTAJES!$E$4,PUNTAJES!$F$4,K46=PUNTAJES!$E$5,PUNTAJES!$F$5,K46=PUNTAJES!$E$6,PUNTAJES!$F$6)</f>
        <v>3</v>
      </c>
      <c r="M46" s="133">
        <f>+L46*D46</f>
        <v>0.30000000000000004</v>
      </c>
      <c r="N46" s="103"/>
    </row>
    <row r="47" spans="1:14" ht="30.6" customHeight="1" thickBot="1">
      <c r="A47" s="1"/>
      <c r="B47" s="150" t="s">
        <v>15</v>
      </c>
      <c r="C47" s="151"/>
      <c r="D47" s="77">
        <f>SUM(D41:D46)</f>
        <v>1.0000000000000002</v>
      </c>
      <c r="E47" s="84" t="s">
        <v>159</v>
      </c>
      <c r="F47" s="120">
        <f>SUM(F41:F46)</f>
        <v>20</v>
      </c>
      <c r="G47" s="142">
        <v>4</v>
      </c>
      <c r="H47" s="84" t="s">
        <v>159</v>
      </c>
      <c r="I47" s="120">
        <f>SUM(I41:I46)</f>
        <v>18</v>
      </c>
      <c r="J47" s="134">
        <f>SUM(J41:J46)</f>
        <v>3</v>
      </c>
      <c r="K47" s="84" t="s">
        <v>159</v>
      </c>
      <c r="L47" s="120">
        <f>SUM(L41:L46)</f>
        <v>18</v>
      </c>
      <c r="M47" s="134">
        <f>SUM(M41:M46)</f>
        <v>3</v>
      </c>
      <c r="N47" s="103"/>
    </row>
    <row r="48" spans="1:14" ht="31.8" customHeight="1">
      <c r="A48" s="1"/>
      <c r="B48" s="112"/>
      <c r="C48" s="154" t="s">
        <v>18</v>
      </c>
      <c r="D48" s="155"/>
      <c r="E48" s="146"/>
      <c r="F48" s="147"/>
      <c r="G48" s="148"/>
      <c r="H48" s="146"/>
      <c r="I48" s="147"/>
      <c r="J48" s="148"/>
      <c r="K48" s="146"/>
      <c r="L48" s="147"/>
      <c r="M48" s="148"/>
      <c r="N48" s="103"/>
    </row>
    <row r="49" spans="1:14" ht="31.8" customHeight="1">
      <c r="A49" s="1"/>
      <c r="B49" s="112"/>
      <c r="C49" s="152" t="s">
        <v>161</v>
      </c>
      <c r="D49" s="153"/>
      <c r="E49" s="146"/>
      <c r="F49" s="147"/>
      <c r="G49" s="149"/>
      <c r="H49" s="146"/>
      <c r="I49" s="147"/>
      <c r="J49" s="149"/>
      <c r="K49" s="146"/>
      <c r="L49" s="147"/>
      <c r="M49" s="149"/>
      <c r="N49" s="103"/>
    </row>
    <row r="50" spans="1:14" ht="31.8" customHeight="1">
      <c r="A50" s="1"/>
      <c r="B50" s="112"/>
      <c r="C50" s="152" t="s">
        <v>19</v>
      </c>
      <c r="D50" s="161"/>
      <c r="E50" s="146"/>
      <c r="F50" s="147"/>
      <c r="G50" s="149"/>
      <c r="H50" s="146"/>
      <c r="I50" s="147"/>
      <c r="J50" s="149"/>
      <c r="K50" s="146"/>
      <c r="L50" s="147"/>
      <c r="M50" s="149"/>
      <c r="N50" s="103"/>
    </row>
    <row r="51" spans="1:14" ht="36.6" customHeight="1">
      <c r="A51" s="1"/>
      <c r="B51" s="110"/>
      <c r="C51" s="3"/>
      <c r="D51" s="3"/>
      <c r="E51" s="11"/>
      <c r="F51" s="11"/>
      <c r="G51" s="11"/>
      <c r="H51" s="11"/>
      <c r="I51" s="11"/>
      <c r="J51" s="11"/>
      <c r="K51" s="11"/>
      <c r="L51" s="11"/>
      <c r="M51" s="11"/>
      <c r="N51" s="103"/>
    </row>
    <row r="52" spans="1:14" ht="29.4" customHeight="1">
      <c r="A52" s="2"/>
      <c r="B52" s="156" t="s">
        <v>20</v>
      </c>
      <c r="C52" s="157"/>
      <c r="D52" s="157"/>
      <c r="E52" s="158" t="s">
        <v>197</v>
      </c>
      <c r="F52" s="158"/>
      <c r="G52" s="159"/>
      <c r="H52" s="159"/>
      <c r="I52" s="159"/>
      <c r="J52" s="159"/>
      <c r="K52" s="159"/>
      <c r="L52" s="159"/>
      <c r="M52" s="159"/>
      <c r="N52" s="111"/>
    </row>
    <row r="53" spans="1:14" ht="33.6" customHeight="1">
      <c r="A53" s="2"/>
      <c r="B53" s="113"/>
      <c r="C53" s="12"/>
      <c r="D53" s="12"/>
      <c r="E53" s="159"/>
      <c r="F53" s="159"/>
      <c r="G53" s="160"/>
      <c r="H53" s="160"/>
      <c r="I53" s="160"/>
      <c r="J53" s="160"/>
      <c r="K53" s="160"/>
      <c r="L53" s="160"/>
      <c r="M53" s="160"/>
      <c r="N53" s="111"/>
    </row>
    <row r="54" spans="1:14" ht="27.6" customHeight="1">
      <c r="A54" s="2"/>
      <c r="B54" s="110"/>
      <c r="C54" s="13"/>
      <c r="D54" s="13"/>
      <c r="E54" s="159"/>
      <c r="F54" s="159"/>
      <c r="G54" s="159"/>
      <c r="H54" s="159"/>
      <c r="I54" s="159"/>
      <c r="J54" s="159"/>
      <c r="K54" s="159"/>
      <c r="L54" s="159"/>
      <c r="M54" s="159"/>
      <c r="N54" s="111"/>
    </row>
    <row r="55" spans="1:14" ht="14.25" customHeight="1" thickBot="1">
      <c r="A55" s="1"/>
      <c r="B55" s="114"/>
      <c r="C55" s="115"/>
      <c r="D55" s="115"/>
      <c r="E55" s="116"/>
      <c r="F55" s="116"/>
      <c r="G55" s="116"/>
      <c r="H55" s="116"/>
      <c r="I55" s="116"/>
      <c r="J55" s="116"/>
      <c r="K55" s="116"/>
      <c r="L55" s="116"/>
      <c r="M55" s="116"/>
      <c r="N55" s="117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4.2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4.25" customHeight="1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4.25" customHeight="1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</sheetData>
  <mergeCells count="111">
    <mergeCell ref="E33:F33"/>
    <mergeCell ref="H33:I33"/>
    <mergeCell ref="K33:L33"/>
    <mergeCell ref="B13:B14"/>
    <mergeCell ref="C13:C14"/>
    <mergeCell ref="D13:D14"/>
    <mergeCell ref="E13:G13"/>
    <mergeCell ref="H13:J13"/>
    <mergeCell ref="E14:F14"/>
    <mergeCell ref="H14:I14"/>
    <mergeCell ref="B2:B5"/>
    <mergeCell ref="C2:M3"/>
    <mergeCell ref="C4:M5"/>
    <mergeCell ref="C7:M7"/>
    <mergeCell ref="C9:M9"/>
    <mergeCell ref="C8:M8"/>
    <mergeCell ref="C10:M10"/>
    <mergeCell ref="C11:M11"/>
    <mergeCell ref="E12:G12"/>
    <mergeCell ref="H12:J12"/>
    <mergeCell ref="K12:M12"/>
    <mergeCell ref="E34:F34"/>
    <mergeCell ref="H34:I34"/>
    <mergeCell ref="K34:L34"/>
    <mergeCell ref="K13:M13"/>
    <mergeCell ref="K14:L14"/>
    <mergeCell ref="E15:F15"/>
    <mergeCell ref="H15:I15"/>
    <mergeCell ref="K15:L15"/>
    <mergeCell ref="E23:F23"/>
    <mergeCell ref="H23:I23"/>
    <mergeCell ref="K23:L23"/>
    <mergeCell ref="E24:F24"/>
    <mergeCell ref="E29:F29"/>
    <mergeCell ref="H29:I29"/>
    <mergeCell ref="K29:L29"/>
    <mergeCell ref="E30:F30"/>
    <mergeCell ref="H30:I30"/>
    <mergeCell ref="K30:L30"/>
    <mergeCell ref="E31:F31"/>
    <mergeCell ref="H31:I31"/>
    <mergeCell ref="K31:L31"/>
    <mergeCell ref="E32:F32"/>
    <mergeCell ref="H32:I32"/>
    <mergeCell ref="K32:L32"/>
    <mergeCell ref="B52:D52"/>
    <mergeCell ref="E52:M54"/>
    <mergeCell ref="C50:D50"/>
    <mergeCell ref="E50:G50"/>
    <mergeCell ref="H50:J50"/>
    <mergeCell ref="K50:M50"/>
    <mergeCell ref="H37:I37"/>
    <mergeCell ref="B40:C40"/>
    <mergeCell ref="B41:C41"/>
    <mergeCell ref="B42:C42"/>
    <mergeCell ref="K37:L37"/>
    <mergeCell ref="E37:F37"/>
    <mergeCell ref="E35:F35"/>
    <mergeCell ref="H35:I35"/>
    <mergeCell ref="E36:F36"/>
    <mergeCell ref="H36:I36"/>
    <mergeCell ref="K35:L35"/>
    <mergeCell ref="K36:L36"/>
    <mergeCell ref="K48:M48"/>
    <mergeCell ref="K49:M49"/>
    <mergeCell ref="B43:C43"/>
    <mergeCell ref="B44:C44"/>
    <mergeCell ref="C49:D49"/>
    <mergeCell ref="E49:G49"/>
    <mergeCell ref="H49:J49"/>
    <mergeCell ref="B46:C46"/>
    <mergeCell ref="B47:C47"/>
    <mergeCell ref="C48:D48"/>
    <mergeCell ref="B45:C45"/>
    <mergeCell ref="E48:G48"/>
    <mergeCell ref="H48:J48"/>
    <mergeCell ref="E28:F28"/>
    <mergeCell ref="H28:I28"/>
    <mergeCell ref="K28:L28"/>
    <mergeCell ref="E18:F18"/>
    <mergeCell ref="H18:I18"/>
    <mergeCell ref="K18:L18"/>
    <mergeCell ref="E20:F20"/>
    <mergeCell ref="H20:I20"/>
    <mergeCell ref="K20:L20"/>
    <mergeCell ref="E22:F22"/>
    <mergeCell ref="H22:I22"/>
    <mergeCell ref="K22:L22"/>
    <mergeCell ref="E26:F26"/>
    <mergeCell ref="H26:I26"/>
    <mergeCell ref="K26:L26"/>
    <mergeCell ref="E27:F27"/>
    <mergeCell ref="H27:I27"/>
    <mergeCell ref="K27:L27"/>
    <mergeCell ref="H24:I24"/>
    <mergeCell ref="K24:L24"/>
    <mergeCell ref="E25:F25"/>
    <mergeCell ref="H25:I25"/>
    <mergeCell ref="K25:L25"/>
    <mergeCell ref="E16:F16"/>
    <mergeCell ref="H16:I16"/>
    <mergeCell ref="K16:L16"/>
    <mergeCell ref="E17:F17"/>
    <mergeCell ref="H17:I17"/>
    <mergeCell ref="K17:L17"/>
    <mergeCell ref="E21:F21"/>
    <mergeCell ref="H21:I21"/>
    <mergeCell ref="K21:L21"/>
    <mergeCell ref="E19:F19"/>
    <mergeCell ref="H19:I19"/>
    <mergeCell ref="K19:L19"/>
  </mergeCells>
  <conditionalFormatting sqref="G40 J40:M40 G51:M51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E45 H45 K45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E46 H46 K46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E43 H43 K43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E42 H42 K42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E41 H41 K41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E44 H44 K44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209"/>
      <c r="Q2" s="230"/>
      <c r="R2" s="231"/>
      <c r="S2" s="232"/>
      <c r="T2" s="102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210"/>
      <c r="Q3" s="233"/>
      <c r="R3" s="234"/>
      <c r="S3" s="234"/>
      <c r="T3" s="103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211"/>
      <c r="Q4" s="233"/>
      <c r="R4" s="234"/>
      <c r="S4" s="234"/>
      <c r="T4" s="103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210"/>
      <c r="Q5" s="235"/>
      <c r="R5" s="236"/>
      <c r="S5" s="23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3" t="s">
        <v>121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03"/>
    </row>
    <row r="8" spans="1:20" ht="33" customHeight="1">
      <c r="A8" s="1"/>
      <c r="B8" s="105" t="s">
        <v>2</v>
      </c>
      <c r="C8" s="195">
        <v>45555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03"/>
    </row>
    <row r="9" spans="1:20" ht="33" customHeight="1">
      <c r="A9" s="1"/>
      <c r="B9" s="105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03"/>
    </row>
    <row r="10" spans="1:20" ht="33" customHeight="1">
      <c r="A10" s="1"/>
      <c r="B10" s="105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03"/>
    </row>
    <row r="11" spans="1:20" ht="33" customHeight="1">
      <c r="A11" s="1"/>
      <c r="B11" s="105" t="s">
        <v>5</v>
      </c>
      <c r="C11" s="196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03"/>
    </row>
    <row r="12" spans="1:20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212"/>
      <c r="O12" s="212"/>
      <c r="P12" s="198"/>
      <c r="Q12" s="212"/>
      <c r="R12" s="212"/>
      <c r="S12" s="198"/>
      <c r="T12" s="103"/>
    </row>
    <row r="13" spans="1:20" ht="52.8" customHeight="1">
      <c r="A13" s="1"/>
      <c r="B13" s="170"/>
      <c r="C13" s="217" t="s">
        <v>6</v>
      </c>
      <c r="D13" s="218"/>
      <c r="E13" s="174" t="s">
        <v>168</v>
      </c>
      <c r="F13" s="175"/>
      <c r="G13" s="176"/>
      <c r="H13" s="177" t="s">
        <v>169</v>
      </c>
      <c r="I13" s="178"/>
      <c r="J13" s="241"/>
      <c r="K13" s="165" t="s">
        <v>170</v>
      </c>
      <c r="L13" s="166"/>
      <c r="M13" s="167"/>
      <c r="N13" s="221" t="s">
        <v>8</v>
      </c>
      <c r="O13" s="222"/>
      <c r="P13" s="223"/>
      <c r="Q13" s="242" t="s">
        <v>9</v>
      </c>
      <c r="R13" s="243"/>
      <c r="S13" s="244"/>
      <c r="T13" s="103"/>
    </row>
    <row r="14" spans="1:20" ht="33.6" customHeight="1">
      <c r="A14" s="1"/>
      <c r="B14" s="171"/>
      <c r="C14" s="219"/>
      <c r="D14" s="220"/>
      <c r="E14" s="213" t="s">
        <v>10</v>
      </c>
      <c r="F14" s="214"/>
      <c r="G14" s="86" t="s">
        <v>11</v>
      </c>
      <c r="H14" s="215" t="s">
        <v>10</v>
      </c>
      <c r="I14" s="216"/>
      <c r="J14" s="87" t="s">
        <v>11</v>
      </c>
      <c r="K14" s="168" t="s">
        <v>10</v>
      </c>
      <c r="L14" s="169"/>
      <c r="M14" s="95" t="s">
        <v>11</v>
      </c>
      <c r="N14" s="226" t="s">
        <v>10</v>
      </c>
      <c r="O14" s="227"/>
      <c r="P14" s="96" t="s">
        <v>11</v>
      </c>
      <c r="Q14" s="199" t="s">
        <v>10</v>
      </c>
      <c r="R14" s="200"/>
      <c r="S14" s="97" t="s">
        <v>11</v>
      </c>
      <c r="T14" s="103"/>
    </row>
    <row r="15" spans="1:20" ht="54.75" customHeight="1">
      <c r="A15" s="1"/>
      <c r="B15" s="107" t="s">
        <v>162</v>
      </c>
      <c r="C15" s="207">
        <v>1</v>
      </c>
      <c r="D15" s="208"/>
      <c r="E15" s="245">
        <v>18.5</v>
      </c>
      <c r="F15" s="229"/>
      <c r="G15" s="88">
        <f>C15*E15</f>
        <v>18.5</v>
      </c>
      <c r="H15" s="228">
        <v>25</v>
      </c>
      <c r="I15" s="229"/>
      <c r="J15" s="92">
        <f>C15*H15</f>
        <v>25</v>
      </c>
      <c r="K15" s="203"/>
      <c r="L15" s="203"/>
      <c r="M15" s="98"/>
      <c r="N15" s="202"/>
      <c r="O15" s="202"/>
      <c r="P15" s="99"/>
      <c r="Q15" s="202"/>
      <c r="R15" s="202"/>
      <c r="S15" s="99"/>
      <c r="T15" s="103"/>
    </row>
    <row r="16" spans="1:20" ht="25.5" customHeight="1">
      <c r="A16" s="1"/>
      <c r="B16" s="108"/>
      <c r="C16" s="82"/>
      <c r="D16" s="85"/>
      <c r="E16" s="201" t="s">
        <v>12</v>
      </c>
      <c r="F16" s="201"/>
      <c r="G16" s="89">
        <f>SUM(G15:G15)</f>
        <v>18.5</v>
      </c>
      <c r="H16" s="201" t="s">
        <v>12</v>
      </c>
      <c r="I16" s="201"/>
      <c r="J16" s="93">
        <f>SUM(J15:J15)</f>
        <v>25</v>
      </c>
      <c r="K16" s="201" t="s">
        <v>12</v>
      </c>
      <c r="L16" s="201"/>
      <c r="M16" s="100"/>
      <c r="N16" s="201" t="s">
        <v>12</v>
      </c>
      <c r="O16" s="201"/>
      <c r="P16" s="100"/>
      <c r="Q16" s="201" t="s">
        <v>12</v>
      </c>
      <c r="R16" s="201"/>
      <c r="S16" s="100"/>
      <c r="T16" s="103"/>
    </row>
    <row r="17" spans="1:20" ht="25.5" customHeight="1">
      <c r="A17" s="1"/>
      <c r="B17" s="104"/>
      <c r="C17" s="82"/>
      <c r="D17" s="85"/>
      <c r="E17" s="201" t="s">
        <v>13</v>
      </c>
      <c r="F17" s="201"/>
      <c r="G17" s="90">
        <f>G16*0.18</f>
        <v>3.33</v>
      </c>
      <c r="H17" s="201" t="s">
        <v>13</v>
      </c>
      <c r="I17" s="201"/>
      <c r="J17" s="94">
        <f>J16*0.18</f>
        <v>4.5</v>
      </c>
      <c r="K17" s="201" t="s">
        <v>13</v>
      </c>
      <c r="L17" s="201"/>
      <c r="M17" s="100"/>
      <c r="N17" s="201" t="s">
        <v>13</v>
      </c>
      <c r="O17" s="201"/>
      <c r="P17" s="100"/>
      <c r="Q17" s="201" t="s">
        <v>13</v>
      </c>
      <c r="R17" s="201"/>
      <c r="S17" s="100"/>
      <c r="T17" s="103"/>
    </row>
    <row r="18" spans="1:20" ht="25.5" customHeight="1">
      <c r="A18" s="1"/>
      <c r="B18" s="104"/>
      <c r="C18" s="83"/>
      <c r="D18" s="85"/>
      <c r="E18" s="201" t="s">
        <v>15</v>
      </c>
      <c r="F18" s="201"/>
      <c r="G18" s="90">
        <f>SUM(G16:G17)</f>
        <v>21.83</v>
      </c>
      <c r="H18" s="201" t="s">
        <v>15</v>
      </c>
      <c r="I18" s="201"/>
      <c r="J18" s="94">
        <f>SUM(J16:J17)</f>
        <v>29.5</v>
      </c>
      <c r="K18" s="201" t="s">
        <v>15</v>
      </c>
      <c r="L18" s="201"/>
      <c r="M18" s="100"/>
      <c r="N18" s="201" t="s">
        <v>15</v>
      </c>
      <c r="O18" s="201"/>
      <c r="P18" s="100"/>
      <c r="Q18" s="201" t="s">
        <v>15</v>
      </c>
      <c r="R18" s="20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25"/>
      <c r="R20" s="70"/>
      <c r="S20" s="10"/>
      <c r="T20" s="103"/>
    </row>
    <row r="21" spans="1:20" ht="33" customHeight="1">
      <c r="A21" s="1"/>
      <c r="B21" s="162" t="s">
        <v>16</v>
      </c>
      <c r="C21" s="163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0" t="s">
        <v>17</v>
      </c>
      <c r="C22" s="151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0" t="s">
        <v>155</v>
      </c>
      <c r="C23" s="151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0" t="s">
        <v>143</v>
      </c>
      <c r="C24" s="151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0" t="s">
        <v>156</v>
      </c>
      <c r="C25" s="151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0" t="s">
        <v>157</v>
      </c>
      <c r="C26" s="151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0" t="s">
        <v>158</v>
      </c>
      <c r="C27" s="151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0" t="s">
        <v>15</v>
      </c>
      <c r="C28" s="151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4" t="s">
        <v>18</v>
      </c>
      <c r="D29" s="155"/>
      <c r="E29" s="146"/>
      <c r="F29" s="147"/>
      <c r="G29" s="148"/>
      <c r="H29" s="146"/>
      <c r="I29" s="147"/>
      <c r="J29" s="148"/>
      <c r="K29" s="146"/>
      <c r="L29" s="147"/>
      <c r="M29" s="148"/>
      <c r="N29" s="146"/>
      <c r="O29" s="147"/>
      <c r="P29" s="148"/>
      <c r="Q29" s="146"/>
      <c r="R29" s="147"/>
      <c r="S29" s="148"/>
      <c r="T29" s="103"/>
    </row>
    <row r="30" spans="1:20" ht="31.8" customHeight="1">
      <c r="A30" s="1"/>
      <c r="B30" s="112"/>
      <c r="C30" s="152" t="s">
        <v>161</v>
      </c>
      <c r="D30" s="153"/>
      <c r="E30" s="146"/>
      <c r="F30" s="147"/>
      <c r="G30" s="149"/>
      <c r="H30" s="146"/>
      <c r="I30" s="147"/>
      <c r="J30" s="149"/>
      <c r="K30" s="146"/>
      <c r="L30" s="147"/>
      <c r="M30" s="149"/>
      <c r="N30" s="146"/>
      <c r="O30" s="147"/>
      <c r="P30" s="149"/>
      <c r="Q30" s="146"/>
      <c r="R30" s="147"/>
      <c r="S30" s="149"/>
      <c r="T30" s="103"/>
    </row>
    <row r="31" spans="1:20" ht="31.8" customHeight="1">
      <c r="A31" s="1"/>
      <c r="B31" s="112"/>
      <c r="C31" s="152" t="s">
        <v>19</v>
      </c>
      <c r="D31" s="161"/>
      <c r="E31" s="146"/>
      <c r="F31" s="147"/>
      <c r="G31" s="149"/>
      <c r="H31" s="146"/>
      <c r="I31" s="147"/>
      <c r="J31" s="149"/>
      <c r="K31" s="146"/>
      <c r="L31" s="147"/>
      <c r="M31" s="149"/>
      <c r="N31" s="146"/>
      <c r="O31" s="147"/>
      <c r="P31" s="149"/>
      <c r="Q31" s="146"/>
      <c r="R31" s="147"/>
      <c r="S31" s="14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4"/>
      <c r="O32" s="205"/>
      <c r="P32" s="206"/>
      <c r="Q32" s="11"/>
      <c r="R32" s="11"/>
      <c r="S32" s="11"/>
      <c r="T32" s="103"/>
    </row>
    <row r="33" spans="1:20" ht="29.4" customHeight="1">
      <c r="A33" s="2"/>
      <c r="B33" s="240" t="s">
        <v>20</v>
      </c>
      <c r="C33" s="225"/>
      <c r="D33" s="225"/>
      <c r="E33" s="237"/>
      <c r="F33" s="237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111"/>
    </row>
    <row r="34" spans="1:20" ht="14.25" customHeight="1">
      <c r="A34" s="2"/>
      <c r="B34" s="113"/>
      <c r="C34" s="12"/>
      <c r="D34" s="12"/>
      <c r="E34" s="238"/>
      <c r="F34" s="238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8"/>
      <c r="T34" s="111"/>
    </row>
    <row r="35" spans="1:20" ht="14.25" customHeight="1">
      <c r="A35" s="2"/>
      <c r="B35" s="110"/>
      <c r="C35" s="13"/>
      <c r="D35" s="13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2" t="s">
        <v>102</v>
      </c>
      <c r="C2" s="263"/>
      <c r="D2" s="263"/>
      <c r="E2" s="263"/>
      <c r="F2" s="264"/>
    </row>
    <row r="3" spans="2:6" ht="15" thickBot="1">
      <c r="B3" s="256" t="s">
        <v>101</v>
      </c>
      <c r="C3" s="257"/>
      <c r="D3" s="257"/>
      <c r="E3" s="257"/>
      <c r="F3" s="258"/>
    </row>
    <row r="4" spans="2:6" ht="15" thickBot="1">
      <c r="B4" s="259" t="s">
        <v>99</v>
      </c>
      <c r="C4" s="260"/>
      <c r="D4" s="260"/>
      <c r="E4" s="260"/>
      <c r="F4" s="261"/>
    </row>
    <row r="5" spans="2:6" ht="15" thickBot="1">
      <c r="B5" s="259" t="s">
        <v>100</v>
      </c>
      <c r="C5" s="260"/>
      <c r="D5" s="260"/>
      <c r="E5" s="260"/>
      <c r="F5" s="26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8">
        <v>1</v>
      </c>
      <c r="C7" s="246" t="s">
        <v>93</v>
      </c>
      <c r="D7" s="28" t="s">
        <v>63</v>
      </c>
      <c r="E7" s="26">
        <v>5</v>
      </c>
      <c r="F7" s="253"/>
    </row>
    <row r="8" spans="2:6" ht="26.25" customHeight="1">
      <c r="B8" s="249"/>
      <c r="C8" s="247"/>
      <c r="D8" s="29" t="s">
        <v>64</v>
      </c>
      <c r="E8" s="24">
        <v>4</v>
      </c>
      <c r="F8" s="254"/>
    </row>
    <row r="9" spans="2:6" ht="26.25" customHeight="1">
      <c r="B9" s="249"/>
      <c r="C9" s="247"/>
      <c r="D9" s="29" t="s">
        <v>65</v>
      </c>
      <c r="E9" s="24">
        <v>3</v>
      </c>
      <c r="F9" s="254"/>
    </row>
    <row r="10" spans="2:6" ht="26.25" customHeight="1">
      <c r="B10" s="249"/>
      <c r="C10" s="247"/>
      <c r="D10" s="29" t="s">
        <v>66</v>
      </c>
      <c r="E10" s="24">
        <v>2</v>
      </c>
      <c r="F10" s="254"/>
    </row>
    <row r="11" spans="2:6" ht="26.25" customHeight="1" thickBot="1">
      <c r="B11" s="249"/>
      <c r="C11" s="247"/>
      <c r="D11" s="30" t="s">
        <v>67</v>
      </c>
      <c r="E11" s="27">
        <v>1</v>
      </c>
      <c r="F11" s="255"/>
    </row>
    <row r="12" spans="2:6" ht="26.25" customHeight="1">
      <c r="B12" s="248">
        <v>2</v>
      </c>
      <c r="C12" s="246" t="s">
        <v>94</v>
      </c>
      <c r="D12" s="28" t="s">
        <v>68</v>
      </c>
      <c r="E12" s="26">
        <v>5</v>
      </c>
      <c r="F12" s="253"/>
    </row>
    <row r="13" spans="2:6" ht="26.25" customHeight="1">
      <c r="B13" s="249"/>
      <c r="C13" s="247"/>
      <c r="D13" s="29" t="s">
        <v>69</v>
      </c>
      <c r="E13" s="24">
        <v>4</v>
      </c>
      <c r="F13" s="254"/>
    </row>
    <row r="14" spans="2:6" ht="26.25" customHeight="1">
      <c r="B14" s="249"/>
      <c r="C14" s="247"/>
      <c r="D14" s="29" t="s">
        <v>70</v>
      </c>
      <c r="E14" s="24">
        <v>3</v>
      </c>
      <c r="F14" s="254"/>
    </row>
    <row r="15" spans="2:6" ht="26.25" customHeight="1">
      <c r="B15" s="249"/>
      <c r="C15" s="247"/>
      <c r="D15" s="29" t="s">
        <v>71</v>
      </c>
      <c r="E15" s="24">
        <v>2</v>
      </c>
      <c r="F15" s="254"/>
    </row>
    <row r="16" spans="2:6" ht="26.25" customHeight="1" thickBot="1">
      <c r="B16" s="249"/>
      <c r="C16" s="247"/>
      <c r="D16" s="30" t="s">
        <v>72</v>
      </c>
      <c r="E16" s="27">
        <v>1</v>
      </c>
      <c r="F16" s="255"/>
    </row>
    <row r="17" spans="2:6" ht="26.25" customHeight="1">
      <c r="B17" s="248">
        <v>3</v>
      </c>
      <c r="C17" s="246" t="s">
        <v>95</v>
      </c>
      <c r="D17" s="28" t="s">
        <v>73</v>
      </c>
      <c r="E17" s="26">
        <v>5</v>
      </c>
      <c r="F17" s="253"/>
    </row>
    <row r="18" spans="2:6" ht="26.25" customHeight="1">
      <c r="B18" s="249"/>
      <c r="C18" s="247"/>
      <c r="D18" s="29" t="s">
        <v>74</v>
      </c>
      <c r="E18" s="24">
        <v>4</v>
      </c>
      <c r="F18" s="254"/>
    </row>
    <row r="19" spans="2:6" ht="26.25" customHeight="1">
      <c r="B19" s="249"/>
      <c r="C19" s="247"/>
      <c r="D19" s="29" t="s">
        <v>76</v>
      </c>
      <c r="E19" s="24">
        <v>3</v>
      </c>
      <c r="F19" s="254"/>
    </row>
    <row r="20" spans="2:6" ht="26.25" customHeight="1">
      <c r="B20" s="249"/>
      <c r="C20" s="247"/>
      <c r="D20" s="29" t="s">
        <v>77</v>
      </c>
      <c r="E20" s="24">
        <v>2</v>
      </c>
      <c r="F20" s="254"/>
    </row>
    <row r="21" spans="2:6" ht="26.25" customHeight="1" thickBot="1">
      <c r="B21" s="249"/>
      <c r="C21" s="247"/>
      <c r="D21" s="30" t="s">
        <v>75</v>
      </c>
      <c r="E21" s="27">
        <v>1</v>
      </c>
      <c r="F21" s="255"/>
    </row>
    <row r="22" spans="2:6" ht="26.25" customHeight="1">
      <c r="B22" s="248">
        <v>4</v>
      </c>
      <c r="C22" s="246" t="s">
        <v>96</v>
      </c>
      <c r="D22" s="28" t="s">
        <v>80</v>
      </c>
      <c r="E22" s="26">
        <v>5</v>
      </c>
      <c r="F22" s="253"/>
    </row>
    <row r="23" spans="2:6" ht="26.25" customHeight="1">
      <c r="B23" s="249"/>
      <c r="C23" s="247"/>
      <c r="D23" s="29" t="s">
        <v>81</v>
      </c>
      <c r="E23" s="24">
        <v>4</v>
      </c>
      <c r="F23" s="254"/>
    </row>
    <row r="24" spans="2:6" ht="26.25" customHeight="1">
      <c r="B24" s="249"/>
      <c r="C24" s="247"/>
      <c r="D24" s="29" t="s">
        <v>78</v>
      </c>
      <c r="E24" s="24">
        <v>3</v>
      </c>
      <c r="F24" s="254"/>
    </row>
    <row r="25" spans="2:6" ht="26.25" customHeight="1">
      <c r="B25" s="249"/>
      <c r="C25" s="247"/>
      <c r="D25" s="29" t="s">
        <v>79</v>
      </c>
      <c r="E25" s="24">
        <v>2</v>
      </c>
      <c r="F25" s="254"/>
    </row>
    <row r="26" spans="2:6" ht="26.25" customHeight="1" thickBot="1">
      <c r="B26" s="249"/>
      <c r="C26" s="247"/>
      <c r="D26" s="30" t="s">
        <v>82</v>
      </c>
      <c r="E26" s="27">
        <v>1</v>
      </c>
      <c r="F26" s="255"/>
    </row>
    <row r="27" spans="2:6" ht="27.6">
      <c r="B27" s="248">
        <v>5</v>
      </c>
      <c r="C27" s="246" t="s">
        <v>97</v>
      </c>
      <c r="D27" s="28" t="s">
        <v>83</v>
      </c>
      <c r="E27" s="26">
        <v>5</v>
      </c>
      <c r="F27" s="253"/>
    </row>
    <row r="28" spans="2:6" ht="27.6">
      <c r="B28" s="249"/>
      <c r="C28" s="247"/>
      <c r="D28" s="29" t="s">
        <v>85</v>
      </c>
      <c r="E28" s="24">
        <v>4</v>
      </c>
      <c r="F28" s="254"/>
    </row>
    <row r="29" spans="2:6" ht="27.6">
      <c r="B29" s="249"/>
      <c r="C29" s="247"/>
      <c r="D29" s="29" t="s">
        <v>84</v>
      </c>
      <c r="E29" s="24">
        <v>3</v>
      </c>
      <c r="F29" s="254"/>
    </row>
    <row r="30" spans="2:6" ht="41.4">
      <c r="B30" s="249"/>
      <c r="C30" s="247"/>
      <c r="D30" s="29" t="s">
        <v>86</v>
      </c>
      <c r="E30" s="24">
        <v>2</v>
      </c>
      <c r="F30" s="254"/>
    </row>
    <row r="31" spans="2:6" ht="55.8" thickBot="1">
      <c r="B31" s="249"/>
      <c r="C31" s="247"/>
      <c r="D31" s="30" t="s">
        <v>87</v>
      </c>
      <c r="E31" s="27">
        <v>1</v>
      </c>
      <c r="F31" s="255"/>
    </row>
    <row r="32" spans="2:6" ht="27.6">
      <c r="B32" s="248">
        <v>6</v>
      </c>
      <c r="C32" s="246" t="s">
        <v>98</v>
      </c>
      <c r="D32" s="28" t="s">
        <v>88</v>
      </c>
      <c r="E32" s="26">
        <v>5</v>
      </c>
      <c r="F32" s="253"/>
    </row>
    <row r="33" spans="2:6" ht="41.4">
      <c r="B33" s="249"/>
      <c r="C33" s="250"/>
      <c r="D33" s="29" t="s">
        <v>89</v>
      </c>
      <c r="E33" s="24">
        <v>4</v>
      </c>
      <c r="F33" s="254"/>
    </row>
    <row r="34" spans="2:6" ht="27.6">
      <c r="B34" s="249"/>
      <c r="C34" s="250"/>
      <c r="D34" s="29" t="s">
        <v>90</v>
      </c>
      <c r="E34" s="24">
        <v>3</v>
      </c>
      <c r="F34" s="254"/>
    </row>
    <row r="35" spans="2:6" ht="41.4">
      <c r="B35" s="249"/>
      <c r="C35" s="250"/>
      <c r="D35" s="29" t="s">
        <v>91</v>
      </c>
      <c r="E35" s="24">
        <v>2</v>
      </c>
      <c r="F35" s="254"/>
    </row>
    <row r="36" spans="2:6" ht="42" thickBot="1">
      <c r="B36" s="252"/>
      <c r="C36" s="25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2025-10-03T22:51:08Z</dcterms:modified>
</cp:coreProperties>
</file>