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2-267/"/>
    </mc:Choice>
  </mc:AlternateContent>
  <xr:revisionPtr revIDLastSave="7" documentId="8_{BEE49E9A-438C-4603-882F-EA7F7A1D8C79}" xr6:coauthVersionLast="47" xr6:coauthVersionMax="47" xr10:uidLastSave="{50B25314-7B0C-4329-B661-F79CA63F4E4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10" l="1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15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15" i="10"/>
  <c r="J35" i="10" l="1"/>
  <c r="J36" i="10" s="1"/>
  <c r="G35" i="10"/>
  <c r="G36" i="10" s="1"/>
  <c r="G38" i="10" s="1"/>
  <c r="L48" i="10"/>
  <c r="I47" i="10" a="1"/>
  <c r="I47" i="10" s="1"/>
  <c r="J47" i="10" s="1"/>
  <c r="F47" i="10" a="1"/>
  <c r="F47" i="10" s="1"/>
  <c r="G47" i="10" s="1"/>
  <c r="I45" i="10" a="1"/>
  <c r="I45" i="10" s="1"/>
  <c r="J45" i="10" s="1"/>
  <c r="F45" i="10" a="1"/>
  <c r="F45" i="10" s="1"/>
  <c r="G45" i="10" s="1"/>
  <c r="D48" i="10"/>
  <c r="I46" i="10" a="1"/>
  <c r="I46" i="10" s="1"/>
  <c r="J46" i="10" s="1"/>
  <c r="F46" i="10" a="1"/>
  <c r="F46" i="10" s="1"/>
  <c r="G46" i="10" s="1"/>
  <c r="I44" i="10" a="1"/>
  <c r="I44" i="10" s="1"/>
  <c r="J44" i="10" s="1"/>
  <c r="F44" i="10" a="1"/>
  <c r="F44" i="10" s="1"/>
  <c r="G44" i="10" s="1"/>
  <c r="I43" i="10" a="1"/>
  <c r="I43" i="10" s="1"/>
  <c r="J43" i="10" s="1"/>
  <c r="F43" i="10" a="1"/>
  <c r="F43" i="10" s="1"/>
  <c r="G43" i="10" s="1"/>
  <c r="I42" i="10" a="1"/>
  <c r="I42" i="10" s="1"/>
  <c r="J42" i="10" s="1"/>
  <c r="F42" i="10" a="1"/>
  <c r="F42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37" i="10" l="1"/>
  <c r="J38" i="10" s="1"/>
  <c r="M38" i="10"/>
  <c r="I48" i="10"/>
  <c r="J48" i="10"/>
  <c r="F48" i="10"/>
  <c r="G42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<sst xmlns="http://schemas.openxmlformats.org/spreadsheetml/2006/main" count="328" uniqueCount="202">
  <si>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</si>
  <si>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</si>
  <si>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</si>
  <si>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</si>
  <si>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</si>
  <si>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</si>
  <si>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</si>
  <si>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</si>
  <si>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</si>
  <si>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</si>
  <si>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</si>
  <si>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</si>
  <si>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</si>
  <si>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</si>
  <si>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</si>
  <si>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</si>
  <si>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</si>
  <si>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</si>
  <si>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</si>
  <si>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</si>
  <si>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</si>
  <si>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</si>
  <si>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</si>
  <si>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</si>
  <si>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</si>
  <si>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</si>
  <si>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</si>
  <si>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</si>
  <si>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</si>
  <si>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</si>
  <si>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</si>
  <si>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</si>
  <si>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</si>
  <si>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</si>
  <si>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</si>
  <si>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</si>
  <si>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</si>
  <si>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</si>
  <si>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</si>
  <si>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</si>
  <si>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</si>
  <si>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</si>
  <si>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</si>
  <si>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</si>
  <si>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</si>
  <si>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</si>
  <si>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</si>
  <si>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</si>
  <si>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</si>
  <si>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</si>
  <si>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</si>
  <si>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</si>
  <si>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</si>
  <si>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</si>
  <si>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</si>
  <si>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</si>
  <si>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</si>
  <si>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</si>
  <si>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</si>
  <si>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</si>
  <si>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</si>
  <si>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</si>
  <si>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</si>
  <si>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</si>
  <si>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</si>
  <si>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</si>
  <si>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</si>
  <si>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</si>
  <si>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</si>
  <si>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</si>
  <si>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</si>
  <si>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</si>
  <si>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</si>
  <si>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</si>
  <si>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</si>
  <si>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</si>
  <si>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</si>
  <si>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</si>
  <si>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</si>
  <si>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</si>
  <si>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</si>
  <si>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</si>
  <si>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</si>
  <si>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</si>
  <si>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</si>
  <si>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</si>
  <si>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</si>
  <si>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</si>
  <si>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</si>
  <si>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</si>
  <si>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</si>
  <si>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</si>
  <si>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</si>
  <si>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</si>
  <si>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</si>
  <si>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</si>
  <si>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</si>
  <si>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</si>
  <si>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</si>
  <si>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</si>
  <si>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</si>
  <si>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</si>
  <si>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</si>
  <si>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</si>
  <si>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</si>
  <si>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</si>
  <si>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</si>
  <si>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</si>
  <si>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</si>
  <si>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</si>
  <si>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</si>
  <si>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</si>
  <si>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</si>
  <si>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</si>
  <si>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</si>
  <si>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</si>
  <si>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</si>
  <si>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</si>
  <si>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</si>
  <si>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</si>
  <si>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</si>
  <si>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</si>
  <si>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</si>
  <si>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</si>
  <si>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</si>
  <si>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</si>
  <si>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</si>
  <si>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</si>
  <si>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</si>
  <si>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</si>
  <si>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</si>
  <si>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</si>
  <si>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</si>
  <si>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</si>
  <si>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</si>
  <si>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</si>
  <si>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</si>
  <si>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</si>
  <si>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</si>
  <si>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</si>
  <si>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</si>
  <si>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</si>
  <si>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</si>
  <si>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</si>
  <si>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</si>
  <si>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</si>
  <si>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</si>
  <si>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</si>
  <si>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</si>
  <si>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</si>
  <si>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</si>
  <si>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</si>
  <si>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</si>
  <si>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</si>
  <si>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</si>
  <si>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</si>
  <si>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</si>
  <si>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</si>
  <si>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</si>
  <si>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</si>
  <si>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</si>
  <si>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</si>
  <si>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</si>
  <si>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</si>
  <si>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</si>
  <si>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</si>
  <si>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</si>
  <si>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</si>
  <si>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</si>
  <si>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</si>
  <si>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</si>
  <si>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P.UNIT ( S/.)</t>
  </si>
  <si>
    <t>P.TOTAL (S/.)</t>
  </si>
  <si>
    <t>VERONICA SALAZAR</t>
  </si>
  <si>
    <t>BROCHA 4"</t>
  </si>
  <si>
    <t>CODO 90° PVC 1/2"</t>
  </si>
  <si>
    <t>FERRETERIA SALVADOR</t>
  </si>
  <si>
    <t>G Y C</t>
  </si>
  <si>
    <t>FERRTERIA ROAL</t>
  </si>
  <si>
    <t>1002-267</t>
  </si>
  <si>
    <t>BROCA CONCRETO 1/4" X 100MM</t>
  </si>
  <si>
    <t>BROCA HSS COBALTO 1/4"</t>
  </si>
  <si>
    <t>BROCHA 2"</t>
  </si>
  <si>
    <t>CINTA AISLANTE TEMFLEX 1700 NEGRO</t>
  </si>
  <si>
    <t>CINTA AUTOFUN SCOTCH 23 3/4" X 30" 3M</t>
  </si>
  <si>
    <t>DILUYENTE EPOXICO</t>
  </si>
  <si>
    <t>DISCO DESBASTE 4 1/2" X 1/4" 7/8"</t>
  </si>
  <si>
    <t>GRASA INTERFLON FOOD GREASE LT2 400ML</t>
  </si>
  <si>
    <t>LIMPIA CONTACTOS 3 EN 1</t>
  </si>
  <si>
    <t>PINTURA EPOX BLANCO A+B</t>
  </si>
  <si>
    <t>REFLECTOR LED 200W</t>
  </si>
  <si>
    <t>SOLVENTE DIELEC</t>
  </si>
  <si>
    <t>TUBO FLUORESCENTE 36W</t>
  </si>
  <si>
    <t>UNION SIMPLE PVC 1"</t>
  </si>
  <si>
    <t>EQUIPO FLUORECENTE HERMETICO 2X36W LED</t>
  </si>
  <si>
    <t>HOJA SIERRA 12" 18T SANDFLEX</t>
  </si>
  <si>
    <t>TEE PVC 1" EMBONE</t>
  </si>
  <si>
    <t>CANDADO BCE 40MM</t>
  </si>
  <si>
    <t>Und</t>
  </si>
  <si>
    <t xml:space="preserve">EMBONE </t>
  </si>
  <si>
    <t>COMPLETO</t>
  </si>
  <si>
    <t>SE ELIGIO A FERRETERIA ROAL POR EL PRECIO Y POR EL TRASLADO A PLANTA, ADEMAS DE TENER TODOS LOS ITEM COMPLETOS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</si>
</sst>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409]#,##0.00"/>
    <numFmt numFmtId="170" formatCode="[$$-540A]#,##0.00"/>
    <numFmt numFmtId="171" formatCode="&quot;S/&quot;\ #,##0.00"/>
    <numFmt numFmtId="174" formatCode="_-[$S/-280A]\ * #,##0.0000_-;\-[$S/-280A]\ * #,##0.0000_-;_-[$S/-280A]\ * &quot;-&quot;??_-;_-@_-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8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70" fontId="42" fillId="0" borderId="28" xfId="0" applyNumberFormat="1" applyFont="1" applyBorder="1" applyAlignment="1">
      <alignment vertical="center" wrapText="1"/>
    </xf>
    <xf numFmtId="170" fontId="42" fillId="0" borderId="14" xfId="0" applyNumberFormat="1" applyFont="1" applyBorder="1" applyAlignment="1">
      <alignment horizontal="center" vertical="center"/>
    </xf>
    <xf numFmtId="170" fontId="42" fillId="0" borderId="9" xfId="0" applyNumberFormat="1" applyFont="1" applyBorder="1" applyAlignment="1">
      <alignment horizontal="center" vertical="center"/>
    </xf>
    <xf numFmtId="167" fontId="42" fillId="16" borderId="28" xfId="0" applyNumberFormat="1" applyFont="1" applyFill="1" applyBorder="1" applyAlignment="1">
      <alignment vertical="center" wrapText="1"/>
    </xf>
    <xf numFmtId="0" fontId="26" fillId="15" borderId="28" xfId="0" applyFont="1" applyFill="1" applyBorder="1" applyAlignment="1">
      <alignment horizontal="center" vertical="center" wrapText="1"/>
    </xf>
    <xf numFmtId="171" fontId="42" fillId="0" borderId="9" xfId="0" applyNumberFormat="1" applyFont="1" applyBorder="1" applyAlignment="1">
      <alignment horizontal="center" vertical="center"/>
    </xf>
    <xf numFmtId="1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horizontal="center" vertical="center" wrapText="1"/>
    </xf>
    <xf numFmtId="169" fontId="42" fillId="16" borderId="28" xfId="0" applyNumberFormat="1" applyFont="1" applyFill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4" fontId="42" fillId="0" borderId="28" xfId="0" applyNumberFormat="1" applyFont="1" applyBorder="1" applyAlignment="1">
      <alignment horizontal="center"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M115"/>
  <sheetViews>
    <sheetView tabSelected="1" zoomScale="30" zoomScaleNormal="30" zoomScaleSheetLayoutView="50" workbookViewId="0">
      <selection activeCell="K15" sqref="K15:L34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hidden="1" customWidth="1"/>
    <col min="6" max="6" width="11.33203125" hidden="1" customWidth="1"/>
    <col min="7" max="7" width="25.5546875" hidden="1" customWidth="1"/>
    <col min="8" max="8" width="31" hidden="1" customWidth="1"/>
    <col min="9" max="9" width="20.33203125" hidden="1" customWidth="1"/>
    <col min="10" max="10" width="29" hidden="1" customWidth="1"/>
    <col min="11" max="11" width="33.88671875" customWidth="1"/>
    <col min="12" max="12" width="17.77734375" customWidth="1"/>
    <col min="13" max="13" width="29.88671875" customWidth="1"/>
  </cols>
  <sheetData>
    <row r="1" spans="1:1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</row>
    <row r="3" spans="1:13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</row>
    <row r="4" spans="1:13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</row>
    <row r="5" spans="1:13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</row>
    <row r="6" spans="1:13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</row>
    <row r="7" spans="1:13" ht="33" customHeight="1">
      <c r="A7" s="1"/>
      <c r="B7" s="127" t="s">
        <v>1</v>
      </c>
      <c r="C7" s="156" t="s">
        <v>173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</row>
    <row r="8" spans="1:13" ht="33" customHeight="1">
      <c r="A8" s="1"/>
      <c r="B8" s="127" t="s">
        <v>2</v>
      </c>
      <c r="C8" s="158">
        <v>45943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</row>
    <row r="9" spans="1:13" ht="33" customHeight="1">
      <c r="A9" s="1"/>
      <c r="B9" s="127" t="s">
        <v>3</v>
      </c>
      <c r="C9" s="158" t="s">
        <v>179</v>
      </c>
      <c r="D9" s="157"/>
      <c r="E9" s="157"/>
      <c r="F9" s="157"/>
      <c r="G9" s="157"/>
      <c r="H9" s="157"/>
      <c r="I9" s="157"/>
      <c r="J9" s="157"/>
      <c r="K9" s="157"/>
      <c r="L9" s="157"/>
      <c r="M9" s="157"/>
    </row>
    <row r="10" spans="1:13" ht="33" customHeight="1">
      <c r="A10" s="1"/>
      <c r="B10" s="127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</row>
    <row r="11" spans="1:13" ht="33" customHeight="1">
      <c r="A11" s="1"/>
      <c r="B11" s="127" t="s">
        <v>5</v>
      </c>
      <c r="C11" s="180">
        <v>3.5459999999999998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</row>
    <row r="12" spans="1:13" ht="14.25" customHeight="1">
      <c r="A12" s="1"/>
      <c r="B12" s="106"/>
      <c r="C12" s="5"/>
      <c r="D12" s="6"/>
      <c r="E12" s="181"/>
      <c r="F12" s="181"/>
      <c r="G12" s="182"/>
      <c r="H12" s="181"/>
      <c r="I12" s="181"/>
      <c r="J12" s="182"/>
      <c r="K12" s="181"/>
      <c r="L12" s="181"/>
      <c r="M12" s="182"/>
    </row>
    <row r="13" spans="1:13" ht="52.8" customHeight="1">
      <c r="A13" s="1"/>
      <c r="B13" s="159"/>
      <c r="C13" s="161" t="s">
        <v>6</v>
      </c>
      <c r="D13" s="161" t="s">
        <v>7</v>
      </c>
      <c r="E13" s="163" t="s">
        <v>176</v>
      </c>
      <c r="F13" s="164"/>
      <c r="G13" s="165"/>
      <c r="H13" s="166" t="s">
        <v>177</v>
      </c>
      <c r="I13" s="167"/>
      <c r="J13" s="168"/>
      <c r="K13" s="173" t="s">
        <v>178</v>
      </c>
      <c r="L13" s="174"/>
      <c r="M13" s="175"/>
    </row>
    <row r="14" spans="1:13" ht="33.6" customHeight="1">
      <c r="A14" s="1"/>
      <c r="B14" s="160"/>
      <c r="C14" s="162"/>
      <c r="D14" s="162"/>
      <c r="E14" s="169" t="s">
        <v>10</v>
      </c>
      <c r="F14" s="170"/>
      <c r="G14" s="125" t="s">
        <v>11</v>
      </c>
      <c r="H14" s="171" t="s">
        <v>10</v>
      </c>
      <c r="I14" s="172"/>
      <c r="J14" s="126" t="s">
        <v>11</v>
      </c>
      <c r="K14" s="176" t="s">
        <v>171</v>
      </c>
      <c r="L14" s="177"/>
      <c r="M14" s="95" t="s">
        <v>172</v>
      </c>
    </row>
    <row r="15" spans="1:13" ht="69.599999999999994" customHeight="1">
      <c r="A15" s="1"/>
      <c r="B15" s="91" t="s">
        <v>180</v>
      </c>
      <c r="C15" s="91"/>
      <c r="D15" s="91">
        <v>2</v>
      </c>
      <c r="E15" s="145">
        <v>87.17</v>
      </c>
      <c r="F15" s="145"/>
      <c r="G15" s="136"/>
      <c r="H15" s="146">
        <v>12</v>
      </c>
      <c r="I15" s="146"/>
      <c r="J15" s="138">
        <f>D15*H15</f>
        <v>24</v>
      </c>
      <c r="K15" s="267">
        <v>10.17</v>
      </c>
      <c r="L15" s="267"/>
      <c r="M15" s="141">
        <f>D15*K15</f>
        <v>20.34</v>
      </c>
    </row>
    <row r="16" spans="1:13" ht="69.599999999999994" customHeight="1">
      <c r="A16" s="1"/>
      <c r="B16" s="91" t="s">
        <v>181</v>
      </c>
      <c r="C16" s="91" t="s">
        <v>198</v>
      </c>
      <c r="D16" s="91">
        <v>2</v>
      </c>
      <c r="E16" s="145"/>
      <c r="F16" s="145"/>
      <c r="G16" s="136"/>
      <c r="H16" s="146">
        <v>11.28</v>
      </c>
      <c r="I16" s="146"/>
      <c r="J16" s="138">
        <f t="shared" ref="J16:J34" si="0">D16*H16</f>
        <v>22.56</v>
      </c>
      <c r="K16" s="267">
        <v>10.17</v>
      </c>
      <c r="L16" s="267"/>
      <c r="M16" s="141">
        <f t="shared" ref="M16:M34" si="1">D16*K16</f>
        <v>20.34</v>
      </c>
    </row>
    <row r="17" spans="1:13" ht="69.599999999999994" customHeight="1">
      <c r="A17" s="1"/>
      <c r="B17" s="91" t="s">
        <v>182</v>
      </c>
      <c r="C17" s="91" t="s">
        <v>198</v>
      </c>
      <c r="D17" s="91">
        <v>6</v>
      </c>
      <c r="E17" s="145"/>
      <c r="F17" s="145"/>
      <c r="G17" s="136"/>
      <c r="H17" s="146">
        <v>2</v>
      </c>
      <c r="I17" s="146"/>
      <c r="J17" s="138">
        <f t="shared" si="0"/>
        <v>12</v>
      </c>
      <c r="K17" s="267">
        <v>4.3499999999999996</v>
      </c>
      <c r="L17" s="267"/>
      <c r="M17" s="141">
        <f t="shared" si="1"/>
        <v>26.099999999999998</v>
      </c>
    </row>
    <row r="18" spans="1:13" ht="69.599999999999994" customHeight="1">
      <c r="A18" s="1"/>
      <c r="B18" s="91" t="s">
        <v>174</v>
      </c>
      <c r="C18" s="91" t="s">
        <v>198</v>
      </c>
      <c r="D18" s="91">
        <v>6</v>
      </c>
      <c r="E18" s="145">
        <v>43.107599999999998</v>
      </c>
      <c r="F18" s="145"/>
      <c r="G18" s="136"/>
      <c r="H18" s="146">
        <v>4</v>
      </c>
      <c r="I18" s="146"/>
      <c r="J18" s="138">
        <f t="shared" si="0"/>
        <v>24</v>
      </c>
      <c r="K18" s="267">
        <v>8.4749999999999996</v>
      </c>
      <c r="L18" s="267"/>
      <c r="M18" s="141">
        <f t="shared" si="1"/>
        <v>50.849999999999994</v>
      </c>
    </row>
    <row r="19" spans="1:13" ht="69.599999999999994" customHeight="1">
      <c r="A19" s="1"/>
      <c r="B19" s="91" t="s">
        <v>183</v>
      </c>
      <c r="C19" s="91"/>
      <c r="D19" s="91">
        <v>15</v>
      </c>
      <c r="E19" s="145"/>
      <c r="F19" s="145"/>
      <c r="G19" s="136"/>
      <c r="H19" s="146">
        <v>0</v>
      </c>
      <c r="I19" s="146"/>
      <c r="J19" s="138">
        <f t="shared" si="0"/>
        <v>0</v>
      </c>
      <c r="K19" s="267">
        <v>5.08</v>
      </c>
      <c r="L19" s="267"/>
      <c r="M19" s="141">
        <f t="shared" si="1"/>
        <v>76.2</v>
      </c>
    </row>
    <row r="20" spans="1:13" ht="69.599999999999994" customHeight="1">
      <c r="A20" s="1"/>
      <c r="B20" s="142" t="s">
        <v>184</v>
      </c>
      <c r="C20" s="91"/>
      <c r="D20" s="91">
        <v>5</v>
      </c>
      <c r="E20" s="145"/>
      <c r="F20" s="145"/>
      <c r="G20" s="136"/>
      <c r="H20" s="146">
        <v>0</v>
      </c>
      <c r="I20" s="146"/>
      <c r="J20" s="138">
        <f t="shared" si="0"/>
        <v>0</v>
      </c>
      <c r="K20" s="267">
        <v>0</v>
      </c>
      <c r="L20" s="267"/>
      <c r="M20" s="141">
        <f t="shared" si="1"/>
        <v>0</v>
      </c>
    </row>
    <row r="21" spans="1:13" ht="69.599999999999994" customHeight="1">
      <c r="A21" s="1"/>
      <c r="B21" s="91" t="s">
        <v>175</v>
      </c>
      <c r="C21" s="91" t="s">
        <v>198</v>
      </c>
      <c r="D21" s="91">
        <v>20</v>
      </c>
      <c r="E21" s="145">
        <v>1.28</v>
      </c>
      <c r="F21" s="145"/>
      <c r="G21" s="136"/>
      <c r="H21" s="146">
        <v>0.6</v>
      </c>
      <c r="I21" s="146"/>
      <c r="J21" s="138">
        <f t="shared" si="0"/>
        <v>12</v>
      </c>
      <c r="K21" s="267">
        <v>1.6950000000000001</v>
      </c>
      <c r="L21" s="267"/>
      <c r="M21" s="141">
        <f t="shared" si="1"/>
        <v>33.9</v>
      </c>
    </row>
    <row r="22" spans="1:13" ht="69.599999999999994" customHeight="1">
      <c r="A22" s="1"/>
      <c r="B22" s="91" t="s">
        <v>185</v>
      </c>
      <c r="C22" s="91"/>
      <c r="D22" s="91">
        <v>5</v>
      </c>
      <c r="E22" s="145"/>
      <c r="F22" s="145"/>
      <c r="G22" s="136"/>
      <c r="H22" s="146">
        <v>15</v>
      </c>
      <c r="I22" s="146"/>
      <c r="J22" s="138">
        <f t="shared" si="0"/>
        <v>75</v>
      </c>
      <c r="K22" s="267">
        <v>63.56</v>
      </c>
      <c r="L22" s="267"/>
      <c r="M22" s="141">
        <f t="shared" si="1"/>
        <v>317.8</v>
      </c>
    </row>
    <row r="23" spans="1:13" ht="69.599999999999994" customHeight="1">
      <c r="A23" s="1"/>
      <c r="B23" s="91" t="s">
        <v>186</v>
      </c>
      <c r="C23" s="91" t="s">
        <v>198</v>
      </c>
      <c r="D23" s="91">
        <v>10</v>
      </c>
      <c r="E23" s="145"/>
      <c r="F23" s="145"/>
      <c r="G23" s="136"/>
      <c r="H23" s="146">
        <v>0</v>
      </c>
      <c r="I23" s="146"/>
      <c r="J23" s="138">
        <f t="shared" si="0"/>
        <v>0</v>
      </c>
      <c r="K23" s="267">
        <v>5.085</v>
      </c>
      <c r="L23" s="267"/>
      <c r="M23" s="141">
        <f t="shared" si="1"/>
        <v>50.85</v>
      </c>
    </row>
    <row r="24" spans="1:13" ht="69.599999999999994" customHeight="1">
      <c r="A24" s="1"/>
      <c r="B24" s="91" t="s">
        <v>187</v>
      </c>
      <c r="C24" s="91" t="s">
        <v>198</v>
      </c>
      <c r="D24" s="91">
        <v>3</v>
      </c>
      <c r="E24" s="145"/>
      <c r="F24" s="145"/>
      <c r="G24" s="136"/>
      <c r="H24" s="146">
        <v>0</v>
      </c>
      <c r="I24" s="146"/>
      <c r="J24" s="138">
        <f t="shared" si="0"/>
        <v>0</v>
      </c>
      <c r="K24" s="267">
        <v>236.97</v>
      </c>
      <c r="L24" s="267"/>
      <c r="M24" s="141">
        <f t="shared" si="1"/>
        <v>710.91</v>
      </c>
    </row>
    <row r="25" spans="1:13" ht="69.599999999999994" customHeight="1">
      <c r="A25" s="1"/>
      <c r="B25" s="91" t="s">
        <v>188</v>
      </c>
      <c r="C25" s="91"/>
      <c r="D25" s="91">
        <v>3</v>
      </c>
      <c r="E25" s="145"/>
      <c r="F25" s="145"/>
      <c r="G25" s="136"/>
      <c r="H25" s="146">
        <v>0</v>
      </c>
      <c r="I25" s="146"/>
      <c r="J25" s="138">
        <f t="shared" si="0"/>
        <v>0</v>
      </c>
      <c r="K25" s="267">
        <v>29.66</v>
      </c>
      <c r="L25" s="267"/>
      <c r="M25" s="141">
        <f t="shared" si="1"/>
        <v>88.98</v>
      </c>
    </row>
    <row r="26" spans="1:13" ht="69.599999999999994" customHeight="1">
      <c r="A26" s="1"/>
      <c r="B26" s="91" t="s">
        <v>189</v>
      </c>
      <c r="C26" s="91"/>
      <c r="D26" s="91">
        <v>5</v>
      </c>
      <c r="E26" s="145"/>
      <c r="F26" s="145"/>
      <c r="G26" s="136"/>
      <c r="H26" s="146">
        <v>16.41</v>
      </c>
      <c r="I26" s="146"/>
      <c r="J26" s="138">
        <f t="shared" si="0"/>
        <v>82.05</v>
      </c>
      <c r="K26" s="267">
        <v>204</v>
      </c>
      <c r="L26" s="267"/>
      <c r="M26" s="141">
        <f t="shared" si="1"/>
        <v>1020</v>
      </c>
    </row>
    <row r="27" spans="1:13" ht="69.599999999999994" customHeight="1">
      <c r="A27" s="1"/>
      <c r="B27" s="91" t="s">
        <v>190</v>
      </c>
      <c r="C27" s="91"/>
      <c r="D27" s="91">
        <v>4</v>
      </c>
      <c r="E27" s="145"/>
      <c r="F27" s="145"/>
      <c r="G27" s="136"/>
      <c r="H27" s="146">
        <v>0</v>
      </c>
      <c r="I27" s="146"/>
      <c r="J27" s="138">
        <f t="shared" si="0"/>
        <v>0</v>
      </c>
      <c r="K27" s="267">
        <v>216.1</v>
      </c>
      <c r="L27" s="267"/>
      <c r="M27" s="141">
        <f t="shared" si="1"/>
        <v>864.4</v>
      </c>
    </row>
    <row r="28" spans="1:13" ht="69.599999999999994" customHeight="1">
      <c r="A28" s="1"/>
      <c r="B28" s="91" t="s">
        <v>191</v>
      </c>
      <c r="C28" s="91"/>
      <c r="D28" s="91">
        <v>1</v>
      </c>
      <c r="E28" s="145"/>
      <c r="F28" s="145"/>
      <c r="G28" s="136"/>
      <c r="H28" s="146">
        <v>29.68</v>
      </c>
      <c r="I28" s="146"/>
      <c r="J28" s="138">
        <f t="shared" si="0"/>
        <v>29.68</v>
      </c>
      <c r="K28" s="267">
        <v>97.46</v>
      </c>
      <c r="L28" s="267"/>
      <c r="M28" s="141">
        <f t="shared" si="1"/>
        <v>97.46</v>
      </c>
    </row>
    <row r="29" spans="1:13" ht="69.599999999999994" customHeight="1">
      <c r="A29" s="1"/>
      <c r="B29" s="142" t="s">
        <v>192</v>
      </c>
      <c r="C29" s="91"/>
      <c r="D29" s="91">
        <v>10</v>
      </c>
      <c r="E29" s="145"/>
      <c r="F29" s="145"/>
      <c r="G29" s="136"/>
      <c r="H29" s="146">
        <v>0</v>
      </c>
      <c r="I29" s="146"/>
      <c r="J29" s="138">
        <f t="shared" si="0"/>
        <v>0</v>
      </c>
      <c r="K29" s="267"/>
      <c r="L29" s="267"/>
      <c r="M29" s="141">
        <f t="shared" si="1"/>
        <v>0</v>
      </c>
    </row>
    <row r="30" spans="1:13" ht="69.599999999999994" customHeight="1">
      <c r="A30" s="1"/>
      <c r="B30" s="91" t="s">
        <v>193</v>
      </c>
      <c r="C30" s="91" t="s">
        <v>199</v>
      </c>
      <c r="D30" s="91">
        <v>10</v>
      </c>
      <c r="E30" s="145"/>
      <c r="F30" s="145"/>
      <c r="G30" s="136"/>
      <c r="H30" s="146">
        <v>0</v>
      </c>
      <c r="I30" s="146"/>
      <c r="J30" s="138">
        <f t="shared" si="0"/>
        <v>0</v>
      </c>
      <c r="K30" s="267">
        <v>2.1190000000000002</v>
      </c>
      <c r="L30" s="267"/>
      <c r="M30" s="141">
        <f t="shared" si="1"/>
        <v>21.19</v>
      </c>
    </row>
    <row r="31" spans="1:13" ht="69.599999999999994" customHeight="1">
      <c r="A31" s="1"/>
      <c r="B31" s="91" t="s">
        <v>194</v>
      </c>
      <c r="C31" s="91" t="s">
        <v>200</v>
      </c>
      <c r="D31" s="91">
        <v>5</v>
      </c>
      <c r="E31" s="145"/>
      <c r="F31" s="145"/>
      <c r="G31" s="136"/>
      <c r="H31" s="146">
        <v>0</v>
      </c>
      <c r="I31" s="146"/>
      <c r="J31" s="138">
        <f t="shared" si="0"/>
        <v>0</v>
      </c>
      <c r="K31" s="267">
        <v>140</v>
      </c>
      <c r="L31" s="267"/>
      <c r="M31" s="141">
        <f t="shared" si="1"/>
        <v>700</v>
      </c>
    </row>
    <row r="32" spans="1:13" ht="69.599999999999994" customHeight="1">
      <c r="A32" s="1"/>
      <c r="B32" s="91" t="s">
        <v>195</v>
      </c>
      <c r="C32" s="91" t="s">
        <v>198</v>
      </c>
      <c r="D32" s="91">
        <v>12</v>
      </c>
      <c r="E32" s="145"/>
      <c r="F32" s="145"/>
      <c r="G32" s="136"/>
      <c r="H32" s="146">
        <v>0</v>
      </c>
      <c r="I32" s="146"/>
      <c r="J32" s="138">
        <f t="shared" si="0"/>
        <v>0</v>
      </c>
      <c r="K32" s="267">
        <v>3.8133330000000001</v>
      </c>
      <c r="L32" s="267"/>
      <c r="M32" s="141">
        <f t="shared" si="1"/>
        <v>45.759996000000001</v>
      </c>
    </row>
    <row r="33" spans="1:13" ht="69.599999999999994" customHeight="1">
      <c r="A33" s="1"/>
      <c r="B33" s="91" t="s">
        <v>196</v>
      </c>
      <c r="C33" s="91"/>
      <c r="D33" s="91">
        <v>10</v>
      </c>
      <c r="E33" s="145"/>
      <c r="F33" s="145"/>
      <c r="G33" s="136"/>
      <c r="H33" s="146">
        <v>0</v>
      </c>
      <c r="I33" s="146"/>
      <c r="J33" s="138">
        <f t="shared" si="0"/>
        <v>0</v>
      </c>
      <c r="K33" s="267">
        <v>3.81</v>
      </c>
      <c r="L33" s="267"/>
      <c r="M33" s="141">
        <f t="shared" si="1"/>
        <v>38.1</v>
      </c>
    </row>
    <row r="34" spans="1:13" ht="69.599999999999994" customHeight="1">
      <c r="A34" s="1"/>
      <c r="B34" s="91" t="s">
        <v>197</v>
      </c>
      <c r="C34" s="91" t="s">
        <v>198</v>
      </c>
      <c r="D34" s="91">
        <v>5</v>
      </c>
      <c r="E34" s="145"/>
      <c r="F34" s="145"/>
      <c r="G34" s="136"/>
      <c r="H34" s="146">
        <v>0</v>
      </c>
      <c r="I34" s="146"/>
      <c r="J34" s="138">
        <f t="shared" si="0"/>
        <v>0</v>
      </c>
      <c r="K34" s="267">
        <v>21.189599999999999</v>
      </c>
      <c r="L34" s="267"/>
      <c r="M34" s="141">
        <f t="shared" si="1"/>
        <v>105.94799999999999</v>
      </c>
    </row>
    <row r="35" spans="1:13" ht="25.5" customHeight="1">
      <c r="A35" s="1"/>
      <c r="B35" s="108"/>
      <c r="C35" s="82"/>
      <c r="D35" s="85"/>
      <c r="E35" s="186" t="s">
        <v>12</v>
      </c>
      <c r="F35" s="186"/>
      <c r="G35" s="137">
        <f>SUM(G15:G34)</f>
        <v>0</v>
      </c>
      <c r="H35" s="186" t="s">
        <v>12</v>
      </c>
      <c r="I35" s="186"/>
      <c r="J35" s="139">
        <f>SUM(J15:J34)</f>
        <v>281.29000000000002</v>
      </c>
      <c r="K35" s="186" t="s">
        <v>12</v>
      </c>
      <c r="L35" s="186"/>
      <c r="M35" s="132">
        <v>4289.1400000000003</v>
      </c>
    </row>
    <row r="36" spans="1:13" ht="25.5" customHeight="1">
      <c r="A36" s="1"/>
      <c r="B36" s="104"/>
      <c r="C36" s="82"/>
      <c r="D36" s="85"/>
      <c r="E36" s="183" t="s">
        <v>13</v>
      </c>
      <c r="F36" s="183"/>
      <c r="G36" s="137">
        <f>G35*0.18</f>
        <v>0</v>
      </c>
      <c r="H36" s="183" t="s">
        <v>13</v>
      </c>
      <c r="I36" s="183"/>
      <c r="J36" s="140">
        <f>J35*0.18</f>
        <v>50.632200000000005</v>
      </c>
      <c r="K36" s="183" t="s">
        <v>13</v>
      </c>
      <c r="L36" s="183"/>
      <c r="M36" s="133">
        <v>772.04</v>
      </c>
    </row>
    <row r="37" spans="1:13" ht="25.5" customHeight="1">
      <c r="A37" s="1"/>
      <c r="B37" s="104"/>
      <c r="C37" s="82"/>
      <c r="D37" s="85"/>
      <c r="E37" s="183" t="s">
        <v>14</v>
      </c>
      <c r="F37" s="183"/>
      <c r="G37" s="137"/>
      <c r="H37" s="183" t="s">
        <v>14</v>
      </c>
      <c r="I37" s="183"/>
      <c r="J37" s="140">
        <f>3.55*SUM(J35:J36)</f>
        <v>1178.3238100000001</v>
      </c>
      <c r="K37" s="183" t="s">
        <v>14</v>
      </c>
      <c r="L37" s="183"/>
      <c r="M37" s="134"/>
    </row>
    <row r="38" spans="1:13" ht="25.5" customHeight="1">
      <c r="A38" s="1"/>
      <c r="B38" s="104"/>
      <c r="C38" s="83"/>
      <c r="D38" s="85"/>
      <c r="E38" s="183" t="s">
        <v>15</v>
      </c>
      <c r="F38" s="183"/>
      <c r="G38" s="137">
        <f>+G35+G36</f>
        <v>0</v>
      </c>
      <c r="H38" s="183" t="s">
        <v>15</v>
      </c>
      <c r="I38" s="183"/>
      <c r="J38" s="143">
        <f>J37</f>
        <v>1178.3238100000001</v>
      </c>
      <c r="K38" s="183" t="s">
        <v>15</v>
      </c>
      <c r="L38" s="183"/>
      <c r="M38" s="129">
        <f>SUM(M35:M36)</f>
        <v>5061.18</v>
      </c>
    </row>
    <row r="39" spans="1:13" ht="14.25" customHeight="1">
      <c r="A39" s="1"/>
      <c r="B39" s="109"/>
      <c r="C39" s="7"/>
      <c r="D39" s="7"/>
      <c r="E39" s="7"/>
      <c r="F39" s="7"/>
      <c r="G39" s="8"/>
      <c r="H39" s="7"/>
      <c r="I39" s="7"/>
      <c r="J39" s="8"/>
      <c r="K39" s="8"/>
      <c r="L39" s="8"/>
      <c r="M39" s="128"/>
    </row>
    <row r="40" spans="1:13" ht="14.25" customHeight="1">
      <c r="A40" s="1"/>
      <c r="B40" s="110"/>
      <c r="C40" s="3"/>
      <c r="D40" s="3"/>
      <c r="E40" s="9"/>
      <c r="F40" s="9"/>
      <c r="G40" s="9"/>
      <c r="H40" s="9"/>
      <c r="I40" s="9"/>
      <c r="J40" s="9"/>
      <c r="K40" s="9"/>
      <c r="L40" s="9"/>
      <c r="M40" s="9"/>
    </row>
    <row r="41" spans="1:13" ht="33" customHeight="1">
      <c r="A41" s="1"/>
      <c r="B41" s="184" t="s">
        <v>16</v>
      </c>
      <c r="C41" s="185"/>
      <c r="D41" s="71" t="s">
        <v>154</v>
      </c>
      <c r="E41" s="4"/>
      <c r="F41" s="4"/>
      <c r="G41" s="4"/>
      <c r="H41" s="4"/>
      <c r="I41" s="4"/>
      <c r="J41" s="4"/>
      <c r="K41" s="4"/>
      <c r="L41" s="4"/>
      <c r="M41" s="4"/>
    </row>
    <row r="42" spans="1:13" ht="30.6" customHeight="1">
      <c r="A42" s="1"/>
      <c r="B42" s="178" t="s">
        <v>17</v>
      </c>
      <c r="C42" s="179"/>
      <c r="D42" s="72">
        <v>0.4</v>
      </c>
      <c r="E42" s="73" t="s">
        <v>147</v>
      </c>
      <c r="F42" s="78" cm="1">
        <f t="array" ref="F42">_xlfn.IFS(E42=PUNTAJES!$E$9,PUNTAJES!$F$9,E42=PUNTAJES!$E$10,PUNTAJES!$F$10,E42=PUNTAJES!$E$11,PUNTAJES!$F$11,E42=PUNTAJES!$E$12,PUNTAJES!$F$12,E42=PUNTAJES!$E$13,PUNTAJES!$F$13)</f>
        <v>4</v>
      </c>
      <c r="G42" s="79">
        <f>D42*F42</f>
        <v>1.6</v>
      </c>
      <c r="H42" s="73" t="s">
        <v>144</v>
      </c>
      <c r="I42" s="78" cm="1">
        <f t="array" ref="I42">_xlfn.IFS(H42=PUNTAJES!$E$9,PUNTAJES!$F$9,H42=PUNTAJES!$E$10,PUNTAJES!$F$10,H42=PUNTAJES!$E$11,PUNTAJES!$F$11,H42=PUNTAJES!$E$12,PUNTAJES!$F$12,H42=PUNTAJES!$E$13,PUNTAJES!$F$13)</f>
        <v>3</v>
      </c>
      <c r="J42" s="130">
        <f>D42*I42</f>
        <v>1.2000000000000002</v>
      </c>
      <c r="K42" s="73" t="s">
        <v>147</v>
      </c>
      <c r="L42" s="78">
        <v>3</v>
      </c>
      <c r="M42" s="130">
        <v>1</v>
      </c>
    </row>
    <row r="43" spans="1:13" ht="30.6" customHeight="1">
      <c r="A43" s="1"/>
      <c r="B43" s="178" t="s">
        <v>155</v>
      </c>
      <c r="C43" s="179"/>
      <c r="D43" s="72">
        <v>0.2</v>
      </c>
      <c r="E43" s="74" t="s">
        <v>126</v>
      </c>
      <c r="F43" s="80" cm="1">
        <f t="array" ref="F43">_xlfn.IFS(E43=PUNTAJES!$B$4,PUNTAJES!$C$4,E43=PUNTAJES!$B$5,PUNTAJES!$C$5,E43=PUNTAJES!$B$6,PUNTAJES!$C$6,E43=PUNTAJES!$B$7,PUNTAJES!$C$7,E43=PUNTAJES!$B$8,PUNTAJES!$C$8,E43=PUNTAJES!$B$9,PUNTAJES!$C$9)</f>
        <v>5</v>
      </c>
      <c r="G43" s="79">
        <f t="shared" ref="G43:G47" si="2">D43*F43</f>
        <v>1</v>
      </c>
      <c r="H43" s="74" t="s">
        <v>126</v>
      </c>
      <c r="I43" s="80" cm="1">
        <f t="array" ref="I43">_xlfn.IFS(H43=PUNTAJES!$B$4,PUNTAJES!$C$4,H43=PUNTAJES!$B$5,PUNTAJES!$C$5,H43=PUNTAJES!$B$6,PUNTAJES!$C$6,H43=PUNTAJES!$B$7,PUNTAJES!$C$7,H43=PUNTAJES!$B$8,PUNTAJES!$C$8,H43=PUNTAJES!$B$9,PUNTAJES!$C$9)</f>
        <v>5</v>
      </c>
      <c r="J43" s="130">
        <f t="shared" ref="J43:J47" si="3">D43*I43</f>
        <v>1</v>
      </c>
      <c r="K43" s="74" t="s">
        <v>126</v>
      </c>
      <c r="L43" s="80">
        <v>5</v>
      </c>
      <c r="M43" s="130">
        <v>1</v>
      </c>
    </row>
    <row r="44" spans="1:13" ht="30.6" customHeight="1">
      <c r="A44" s="2"/>
      <c r="B44" s="178" t="s">
        <v>143</v>
      </c>
      <c r="C44" s="179"/>
      <c r="D44" s="75">
        <v>0.1</v>
      </c>
      <c r="E44" s="76" t="s">
        <v>149</v>
      </c>
      <c r="F44" s="81" cm="1">
        <f t="array" ref="F44">_xlfn.IFS(E44=PUNTAJES!$B$12,PUNTAJES!$C$12,E44=PUNTAJES!$B$13,PUNTAJES!$C$13,E44=PUNTAJES!$B$14,PUNTAJES!$C$14,E44=PUNTAJES!$B$15,PUNTAJES!$C$15,E44=PUNTAJES!$B$16,PUNTAJES!$C$16)</f>
        <v>4</v>
      </c>
      <c r="G44" s="79">
        <f t="shared" si="2"/>
        <v>0.4</v>
      </c>
      <c r="H44" s="76" t="s">
        <v>151</v>
      </c>
      <c r="I44" s="81" cm="1">
        <f t="array" ref="I44">_xlfn.IFS(H44=PUNTAJES!$B$12,PUNTAJES!$C$12,H44=PUNTAJES!$B$13,PUNTAJES!$C$13,H44=PUNTAJES!$B$14,PUNTAJES!$C$14,H44=PUNTAJES!$B$15,PUNTAJES!$C$15,H44=PUNTAJES!$B$16,PUNTAJES!$C$16)</f>
        <v>3</v>
      </c>
      <c r="J44" s="130">
        <f t="shared" si="3"/>
        <v>0.30000000000000004</v>
      </c>
      <c r="K44" s="76" t="s">
        <v>149</v>
      </c>
      <c r="L44" s="81">
        <v>4</v>
      </c>
      <c r="M44" s="130">
        <v>0</v>
      </c>
    </row>
    <row r="45" spans="1:13" ht="30.6" customHeight="1">
      <c r="A45" s="1"/>
      <c r="B45" s="178" t="s">
        <v>163</v>
      </c>
      <c r="C45" s="179"/>
      <c r="D45" s="72">
        <v>0.15</v>
      </c>
      <c r="E45" s="74" t="s">
        <v>167</v>
      </c>
      <c r="F45" s="80" cm="1">
        <f t="array" ref="F45">_xlfn.IFS(E45=PUNTAJES!$B$19,PUNTAJES!$C$19,E45=PUNTAJES!$B$20,PUNTAJES!$C$20,E45=PUNTAJES!$B$21,PUNTAJES!$C$21)</f>
        <v>0</v>
      </c>
      <c r="G45" s="79">
        <f t="shared" si="2"/>
        <v>0</v>
      </c>
      <c r="H45" s="74" t="s">
        <v>167</v>
      </c>
      <c r="I45" s="80" cm="1">
        <f t="array" ref="I45">_xlfn.IFS(H45=PUNTAJES!$B$19,PUNTAJES!$C$19,H45=PUNTAJES!$B$20,PUNTAJES!$C$20,H45=PUNTAJES!$B$21,PUNTAJES!$C$21)</f>
        <v>0</v>
      </c>
      <c r="J45" s="130">
        <f t="shared" si="3"/>
        <v>0</v>
      </c>
      <c r="K45" s="74" t="s">
        <v>167</v>
      </c>
      <c r="L45" s="80">
        <v>0</v>
      </c>
      <c r="M45" s="130">
        <v>0</v>
      </c>
    </row>
    <row r="46" spans="1:13" ht="30.6" customHeight="1">
      <c r="A46" s="1"/>
      <c r="B46" s="178" t="s">
        <v>157</v>
      </c>
      <c r="C46" s="179"/>
      <c r="D46" s="72">
        <v>0.05</v>
      </c>
      <c r="E46" s="74" t="s">
        <v>140</v>
      </c>
      <c r="F46" s="80" cm="1">
        <f t="array" ref="F46">_xlfn.IFS(E46=PUNTAJES!$H$9,PUNTAJES!$I$9,E46=PUNTAJES!$H$10,PUNTAJES!$I$10,E46=PUNTAJES!$H$11,PUNTAJES!$I$11,E46=PUNTAJES!$H$12,PUNTAJES!$I$12)</f>
        <v>4</v>
      </c>
      <c r="G46" s="79">
        <f t="shared" si="2"/>
        <v>0.2</v>
      </c>
      <c r="H46" s="74" t="s">
        <v>145</v>
      </c>
      <c r="I46" s="80" cm="1">
        <f t="array" ref="I46">_xlfn.IFS(H46=PUNTAJES!$H$9,PUNTAJES!$I$9,H46=PUNTAJES!$H$10,PUNTAJES!$I$10,H46=PUNTAJES!$H$11,PUNTAJES!$I$11,H46=PUNTAJES!$H$12,PUNTAJES!$I$12)</f>
        <v>2</v>
      </c>
      <c r="J46" s="130">
        <f t="shared" si="3"/>
        <v>0.1</v>
      </c>
      <c r="K46" s="74" t="s">
        <v>140</v>
      </c>
      <c r="L46" s="80">
        <v>2</v>
      </c>
      <c r="M46" s="130">
        <v>0</v>
      </c>
    </row>
    <row r="47" spans="1:13" ht="30.6" customHeight="1" thickBot="1">
      <c r="A47" s="1"/>
      <c r="B47" s="178" t="s">
        <v>124</v>
      </c>
      <c r="C47" s="179"/>
      <c r="D47" s="72">
        <v>0.1</v>
      </c>
      <c r="E47" s="74" t="s">
        <v>127</v>
      </c>
      <c r="F47" s="80" cm="1">
        <f t="array" ref="F47">_xlfn.IFS(E47=PUNTAJES!$E$4,PUNTAJES!$F$4,E47=PUNTAJES!$E$5,PUNTAJES!$F$5,E47=PUNTAJES!$E$6,PUNTAJES!$F$6)</f>
        <v>3</v>
      </c>
      <c r="G47" s="121">
        <f t="shared" si="2"/>
        <v>0.30000000000000004</v>
      </c>
      <c r="H47" s="74" t="s">
        <v>127</v>
      </c>
      <c r="I47" s="80" cm="1">
        <f t="array" ref="I47">_xlfn.IFS(H47=PUNTAJES!$E$4,PUNTAJES!$F$4,H47=PUNTAJES!$E$5,PUNTAJES!$F$5,H47=PUNTAJES!$E$6,PUNTAJES!$F$6)</f>
        <v>3</v>
      </c>
      <c r="J47" s="131">
        <f t="shared" si="3"/>
        <v>0.30000000000000004</v>
      </c>
      <c r="K47" s="74" t="s">
        <v>127</v>
      </c>
      <c r="L47" s="80">
        <v>3</v>
      </c>
      <c r="M47" s="131">
        <v>0</v>
      </c>
    </row>
    <row r="48" spans="1:13" ht="30.6" customHeight="1" thickBot="1">
      <c r="A48" s="1"/>
      <c r="B48" s="178" t="s">
        <v>15</v>
      </c>
      <c r="C48" s="179"/>
      <c r="D48" s="77">
        <f>SUM(D42:D47)</f>
        <v>1.0000000000000002</v>
      </c>
      <c r="E48" s="84" t="s">
        <v>159</v>
      </c>
      <c r="F48" s="120">
        <f>SUM(F42:F47)</f>
        <v>20</v>
      </c>
      <c r="G48" s="144">
        <v>2</v>
      </c>
      <c r="H48" s="84" t="s">
        <v>159</v>
      </c>
      <c r="I48" s="120">
        <f>SUM(I42:I47)</f>
        <v>16</v>
      </c>
      <c r="J48" s="135">
        <f>SUM(J42:J47)</f>
        <v>2.9000000000000004</v>
      </c>
      <c r="K48" s="84" t="s">
        <v>159</v>
      </c>
      <c r="L48" s="120">
        <f>SUM(L42:L47)</f>
        <v>17</v>
      </c>
      <c r="M48" s="135">
        <v>3</v>
      </c>
    </row>
    <row r="49" spans="1:13" ht="31.8" customHeight="1">
      <c r="A49" s="1"/>
      <c r="B49" s="112"/>
      <c r="C49" s="198" t="s">
        <v>18</v>
      </c>
      <c r="D49" s="199"/>
      <c r="E49" s="194"/>
      <c r="F49" s="195"/>
      <c r="G49" s="200"/>
      <c r="H49" s="194"/>
      <c r="I49" s="195"/>
      <c r="J49" s="200"/>
      <c r="K49" s="194"/>
      <c r="L49" s="195"/>
      <c r="M49" s="200"/>
    </row>
    <row r="50" spans="1:13" ht="31.8" customHeight="1">
      <c r="A50" s="1"/>
      <c r="B50" s="112"/>
      <c r="C50" s="192" t="s">
        <v>161</v>
      </c>
      <c r="D50" s="197"/>
      <c r="E50" s="194"/>
      <c r="F50" s="195"/>
      <c r="G50" s="196"/>
      <c r="H50" s="194"/>
      <c r="I50" s="195"/>
      <c r="J50" s="196"/>
      <c r="K50" s="194"/>
      <c r="L50" s="195"/>
      <c r="M50" s="196"/>
    </row>
    <row r="51" spans="1:13" ht="31.8" customHeight="1">
      <c r="A51" s="1"/>
      <c r="B51" s="112"/>
      <c r="C51" s="192" t="s">
        <v>19</v>
      </c>
      <c r="D51" s="193"/>
      <c r="E51" s="194"/>
      <c r="F51" s="195"/>
      <c r="G51" s="196"/>
      <c r="H51" s="194"/>
      <c r="I51" s="195"/>
      <c r="J51" s="196"/>
      <c r="K51" s="194"/>
      <c r="L51" s="195"/>
      <c r="M51" s="196"/>
    </row>
    <row r="52" spans="1:13" ht="36.6" customHeight="1">
      <c r="A52" s="1"/>
      <c r="B52" s="110"/>
      <c r="C52" s="3"/>
      <c r="D52" s="3"/>
      <c r="E52" s="11"/>
      <c r="F52" s="11"/>
      <c r="G52" s="11"/>
      <c r="H52" s="11"/>
      <c r="I52" s="11"/>
      <c r="J52" s="11"/>
      <c r="K52" s="11"/>
      <c r="L52" s="11"/>
      <c r="M52" s="11"/>
    </row>
    <row r="53" spans="1:13" ht="29.4" customHeight="1">
      <c r="A53" s="2"/>
      <c r="B53" s="187" t="s">
        <v>20</v>
      </c>
      <c r="C53" s="188"/>
      <c r="D53" s="188"/>
      <c r="E53" s="189" t="s">
        <v>201</v>
      </c>
      <c r="F53" s="189"/>
      <c r="G53" s="190"/>
      <c r="H53" s="190"/>
      <c r="I53" s="190"/>
      <c r="J53" s="190"/>
      <c r="K53" s="190"/>
      <c r="L53" s="190"/>
      <c r="M53" s="190"/>
    </row>
    <row r="54" spans="1:13" ht="33.6" customHeight="1">
      <c r="A54" s="2"/>
      <c r="B54" s="113"/>
      <c r="C54" s="12"/>
      <c r="D54" s="12"/>
      <c r="E54" s="190"/>
      <c r="F54" s="190"/>
      <c r="G54" s="191"/>
      <c r="H54" s="191"/>
      <c r="I54" s="191"/>
      <c r="J54" s="191"/>
      <c r="K54" s="191"/>
      <c r="L54" s="191"/>
      <c r="M54" s="191"/>
    </row>
    <row r="55" spans="1:13" ht="27.6" customHeight="1">
      <c r="A55" s="2"/>
      <c r="B55" s="110"/>
      <c r="C55" s="13"/>
      <c r="D55" s="13"/>
      <c r="E55" s="190"/>
      <c r="F55" s="190"/>
      <c r="G55" s="190"/>
      <c r="H55" s="190"/>
      <c r="I55" s="190"/>
      <c r="J55" s="190"/>
      <c r="K55" s="190"/>
      <c r="L55" s="190"/>
      <c r="M55" s="190"/>
    </row>
    <row r="56" spans="1:13" ht="14.25" customHeight="1" thickBot="1">
      <c r="A56" s="1"/>
      <c r="B56" s="114"/>
      <c r="C56" s="115"/>
      <c r="D56" s="115"/>
      <c r="E56" s="116"/>
      <c r="F56" s="116"/>
      <c r="G56" s="116"/>
      <c r="H56" s="116"/>
      <c r="I56" s="116"/>
      <c r="J56" s="116"/>
      <c r="K56" s="116"/>
      <c r="L56" s="116"/>
      <c r="M56" s="116"/>
    </row>
    <row r="57" spans="1:1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4.25" customHeight="1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4.25" customHeight="1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4.25" customHeight="1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</sheetData>
  <mergeCells count="114">
    <mergeCell ref="H16:I16"/>
    <mergeCell ref="K16:L16"/>
    <mergeCell ref="E17:F17"/>
    <mergeCell ref="H17:I17"/>
    <mergeCell ref="K17:L17"/>
    <mergeCell ref="E20:F20"/>
    <mergeCell ref="H20:I20"/>
    <mergeCell ref="E35:F35"/>
    <mergeCell ref="B45:C45"/>
    <mergeCell ref="B53:D53"/>
    <mergeCell ref="E53:M55"/>
    <mergeCell ref="C51:D51"/>
    <mergeCell ref="E51:G51"/>
    <mergeCell ref="H51:J51"/>
    <mergeCell ref="K51:M51"/>
    <mergeCell ref="C50:D50"/>
    <mergeCell ref="E50:G50"/>
    <mergeCell ref="H50:J50"/>
    <mergeCell ref="B47:C47"/>
    <mergeCell ref="B48:C48"/>
    <mergeCell ref="C49:D49"/>
    <mergeCell ref="E49:G49"/>
    <mergeCell ref="H49:J49"/>
    <mergeCell ref="K49:M49"/>
    <mergeCell ref="K50:M50"/>
    <mergeCell ref="H35:I35"/>
    <mergeCell ref="K35:L35"/>
    <mergeCell ref="B46:C46"/>
    <mergeCell ref="E36:F36"/>
    <mergeCell ref="H36:I36"/>
    <mergeCell ref="E37:F37"/>
    <mergeCell ref="H37:I37"/>
    <mergeCell ref="K36:L36"/>
    <mergeCell ref="K37:L37"/>
    <mergeCell ref="K38:L38"/>
    <mergeCell ref="E38:F38"/>
    <mergeCell ref="H38:I38"/>
    <mergeCell ref="B41:C41"/>
    <mergeCell ref="B42:C42"/>
    <mergeCell ref="B43:C43"/>
    <mergeCell ref="B44:C44"/>
    <mergeCell ref="C10:M10"/>
    <mergeCell ref="C11:M11"/>
    <mergeCell ref="E12:G12"/>
    <mergeCell ref="H12:J12"/>
    <mergeCell ref="K12:M12"/>
    <mergeCell ref="E25:F25"/>
    <mergeCell ref="H25:I25"/>
    <mergeCell ref="K25:L25"/>
    <mergeCell ref="E15:F15"/>
    <mergeCell ref="E31:F31"/>
    <mergeCell ref="H31:I31"/>
    <mergeCell ref="K31:L31"/>
    <mergeCell ref="K20:L20"/>
    <mergeCell ref="E24:F24"/>
    <mergeCell ref="H24:I24"/>
    <mergeCell ref="H28:I28"/>
    <mergeCell ref="K28:L28"/>
    <mergeCell ref="E29:F29"/>
    <mergeCell ref="H29:I29"/>
    <mergeCell ref="K29:L29"/>
    <mergeCell ref="E30:F30"/>
    <mergeCell ref="H30:I30"/>
    <mergeCell ref="K30:L30"/>
    <mergeCell ref="E33:F33"/>
    <mergeCell ref="H33:I33"/>
    <mergeCell ref="K33:L33"/>
    <mergeCell ref="E34:F34"/>
    <mergeCell ref="H34:I34"/>
    <mergeCell ref="K34:L34"/>
    <mergeCell ref="B2:B5"/>
    <mergeCell ref="C2:M3"/>
    <mergeCell ref="C4:M5"/>
    <mergeCell ref="C7:M7"/>
    <mergeCell ref="C9:M9"/>
    <mergeCell ref="C8:M8"/>
    <mergeCell ref="B13:B14"/>
    <mergeCell ref="C13:C14"/>
    <mergeCell ref="D13:D14"/>
    <mergeCell ref="E13:G13"/>
    <mergeCell ref="H13:J13"/>
    <mergeCell ref="E14:F14"/>
    <mergeCell ref="H14:I14"/>
    <mergeCell ref="K13:M13"/>
    <mergeCell ref="K14:L14"/>
    <mergeCell ref="H15:I15"/>
    <mergeCell ref="K15:L15"/>
    <mergeCell ref="E16:F16"/>
    <mergeCell ref="K24:L24"/>
    <mergeCell ref="E26:F26"/>
    <mergeCell ref="H26:I26"/>
    <mergeCell ref="K26:L26"/>
    <mergeCell ref="E27:F27"/>
    <mergeCell ref="H27:I27"/>
    <mergeCell ref="K27:L27"/>
    <mergeCell ref="E28:F28"/>
    <mergeCell ref="E32:F32"/>
    <mergeCell ref="H32:I32"/>
    <mergeCell ref="K32:L32"/>
    <mergeCell ref="E23:F23"/>
    <mergeCell ref="H23:I23"/>
    <mergeCell ref="K23:L23"/>
    <mergeCell ref="E18:F18"/>
    <mergeCell ref="H18:I18"/>
    <mergeCell ref="K18:L18"/>
    <mergeCell ref="E19:F19"/>
    <mergeCell ref="H19:I19"/>
    <mergeCell ref="K19:L19"/>
    <mergeCell ref="E21:F21"/>
    <mergeCell ref="H21:I21"/>
    <mergeCell ref="K21:L21"/>
    <mergeCell ref="E22:F22"/>
    <mergeCell ref="H22:I22"/>
    <mergeCell ref="K22:L22"/>
  </mergeCells>
  <conditionalFormatting sqref="G41 J41:M41 G52:M52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E46 H46 K46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E47 H47 K47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E44 H44 K44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E43 H43 K43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E42 H42 K42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E45 H45 K45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229"/>
      <c r="Q2" s="201"/>
      <c r="R2" s="202"/>
      <c r="S2" s="203"/>
      <c r="T2" s="102"/>
    </row>
    <row r="3" spans="1:20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230"/>
      <c r="Q3" s="204"/>
      <c r="R3" s="205"/>
      <c r="S3" s="205"/>
      <c r="T3" s="103"/>
    </row>
    <row r="4" spans="1:20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231"/>
      <c r="Q4" s="204"/>
      <c r="R4" s="205"/>
      <c r="S4" s="205"/>
      <c r="T4" s="103"/>
    </row>
    <row r="5" spans="1:20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230"/>
      <c r="Q5" s="206"/>
      <c r="R5" s="207"/>
      <c r="S5" s="20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6" t="s">
        <v>121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03"/>
    </row>
    <row r="8" spans="1:20" ht="33" customHeight="1">
      <c r="A8" s="1"/>
      <c r="B8" s="105" t="s">
        <v>2</v>
      </c>
      <c r="C8" s="158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03"/>
    </row>
    <row r="9" spans="1:20" ht="33" customHeight="1">
      <c r="A9" s="1"/>
      <c r="B9" s="105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03"/>
    </row>
    <row r="10" spans="1:20" ht="33" customHeight="1">
      <c r="A10" s="1"/>
      <c r="B10" s="105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03"/>
    </row>
    <row r="11" spans="1:20" ht="33" customHeight="1">
      <c r="A11" s="1"/>
      <c r="B11" s="105" t="s">
        <v>5</v>
      </c>
      <c r="C11" s="180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03"/>
    </row>
    <row r="12" spans="1:20" ht="14.25" customHeight="1">
      <c r="A12" s="1"/>
      <c r="B12" s="106"/>
      <c r="C12" s="5"/>
      <c r="D12" s="6"/>
      <c r="E12" s="181"/>
      <c r="F12" s="181"/>
      <c r="G12" s="182"/>
      <c r="H12" s="181"/>
      <c r="I12" s="181"/>
      <c r="J12" s="182"/>
      <c r="K12" s="181"/>
      <c r="L12" s="181"/>
      <c r="M12" s="182"/>
      <c r="N12" s="217"/>
      <c r="O12" s="217"/>
      <c r="P12" s="182"/>
      <c r="Q12" s="217"/>
      <c r="R12" s="217"/>
      <c r="S12" s="182"/>
      <c r="T12" s="103"/>
    </row>
    <row r="13" spans="1:20" ht="52.8" customHeight="1">
      <c r="A13" s="1"/>
      <c r="B13" s="159"/>
      <c r="C13" s="236" t="s">
        <v>6</v>
      </c>
      <c r="D13" s="237"/>
      <c r="E13" s="163" t="s">
        <v>168</v>
      </c>
      <c r="F13" s="164"/>
      <c r="G13" s="165"/>
      <c r="H13" s="166" t="s">
        <v>169</v>
      </c>
      <c r="I13" s="167"/>
      <c r="J13" s="213"/>
      <c r="K13" s="173" t="s">
        <v>170</v>
      </c>
      <c r="L13" s="174"/>
      <c r="M13" s="175"/>
      <c r="N13" s="220" t="s">
        <v>8</v>
      </c>
      <c r="O13" s="221"/>
      <c r="P13" s="222"/>
      <c r="Q13" s="214" t="s">
        <v>9</v>
      </c>
      <c r="R13" s="215"/>
      <c r="S13" s="216"/>
      <c r="T13" s="103"/>
    </row>
    <row r="14" spans="1:20" ht="33.6" customHeight="1">
      <c r="A14" s="1"/>
      <c r="B14" s="160"/>
      <c r="C14" s="238"/>
      <c r="D14" s="239"/>
      <c r="E14" s="232" t="s">
        <v>10</v>
      </c>
      <c r="F14" s="233"/>
      <c r="G14" s="86" t="s">
        <v>11</v>
      </c>
      <c r="H14" s="234" t="s">
        <v>10</v>
      </c>
      <c r="I14" s="235"/>
      <c r="J14" s="87" t="s">
        <v>11</v>
      </c>
      <c r="K14" s="176" t="s">
        <v>10</v>
      </c>
      <c r="L14" s="177"/>
      <c r="M14" s="95" t="s">
        <v>11</v>
      </c>
      <c r="N14" s="225" t="s">
        <v>10</v>
      </c>
      <c r="O14" s="226"/>
      <c r="P14" s="96" t="s">
        <v>11</v>
      </c>
      <c r="Q14" s="246" t="s">
        <v>10</v>
      </c>
      <c r="R14" s="247"/>
      <c r="S14" s="97" t="s">
        <v>11</v>
      </c>
      <c r="T14" s="103"/>
    </row>
    <row r="15" spans="1:20" ht="54.75" customHeight="1">
      <c r="A15" s="1"/>
      <c r="B15" s="107" t="s">
        <v>162</v>
      </c>
      <c r="C15" s="244">
        <v>1</v>
      </c>
      <c r="D15" s="245"/>
      <c r="E15" s="218">
        <v>18.5</v>
      </c>
      <c r="F15" s="219"/>
      <c r="G15" s="88">
        <f>C15*E15</f>
        <v>18.5</v>
      </c>
      <c r="H15" s="228">
        <v>25</v>
      </c>
      <c r="I15" s="219"/>
      <c r="J15" s="92">
        <f>C15*H15</f>
        <v>25</v>
      </c>
      <c r="K15" s="240"/>
      <c r="L15" s="240"/>
      <c r="M15" s="98"/>
      <c r="N15" s="227"/>
      <c r="O15" s="227"/>
      <c r="P15" s="99"/>
      <c r="Q15" s="227"/>
      <c r="R15" s="227"/>
      <c r="S15" s="99"/>
      <c r="T15" s="103"/>
    </row>
    <row r="16" spans="1:20" ht="25.5" customHeight="1">
      <c r="A16" s="1"/>
      <c r="B16" s="108"/>
      <c r="C16" s="82"/>
      <c r="D16" s="85"/>
      <c r="E16" s="224" t="s">
        <v>12</v>
      </c>
      <c r="F16" s="224"/>
      <c r="G16" s="89">
        <f>SUM(G15:G15)</f>
        <v>18.5</v>
      </c>
      <c r="H16" s="224" t="s">
        <v>12</v>
      </c>
      <c r="I16" s="224"/>
      <c r="J16" s="93">
        <f>SUM(J15:J15)</f>
        <v>25</v>
      </c>
      <c r="K16" s="224" t="s">
        <v>12</v>
      </c>
      <c r="L16" s="224"/>
      <c r="M16" s="100"/>
      <c r="N16" s="224" t="s">
        <v>12</v>
      </c>
      <c r="O16" s="224"/>
      <c r="P16" s="100"/>
      <c r="Q16" s="224" t="s">
        <v>12</v>
      </c>
      <c r="R16" s="224"/>
      <c r="S16" s="100"/>
      <c r="T16" s="103"/>
    </row>
    <row r="17" spans="1:20" ht="25.5" customHeight="1">
      <c r="A17" s="1"/>
      <c r="B17" s="104"/>
      <c r="C17" s="82"/>
      <c r="D17" s="85"/>
      <c r="E17" s="224" t="s">
        <v>13</v>
      </c>
      <c r="F17" s="224"/>
      <c r="G17" s="90">
        <f>G16*0.18</f>
        <v>3.33</v>
      </c>
      <c r="H17" s="224" t="s">
        <v>13</v>
      </c>
      <c r="I17" s="224"/>
      <c r="J17" s="94">
        <f>J16*0.18</f>
        <v>4.5</v>
      </c>
      <c r="K17" s="224" t="s">
        <v>13</v>
      </c>
      <c r="L17" s="224"/>
      <c r="M17" s="100"/>
      <c r="N17" s="224" t="s">
        <v>13</v>
      </c>
      <c r="O17" s="224"/>
      <c r="P17" s="100"/>
      <c r="Q17" s="224" t="s">
        <v>13</v>
      </c>
      <c r="R17" s="224"/>
      <c r="S17" s="100"/>
      <c r="T17" s="103"/>
    </row>
    <row r="18" spans="1:20" ht="25.5" customHeight="1">
      <c r="A18" s="1"/>
      <c r="B18" s="104"/>
      <c r="C18" s="83"/>
      <c r="D18" s="85"/>
      <c r="E18" s="224" t="s">
        <v>15</v>
      </c>
      <c r="F18" s="224"/>
      <c r="G18" s="90">
        <f>SUM(G16:G17)</f>
        <v>21.83</v>
      </c>
      <c r="H18" s="224" t="s">
        <v>15</v>
      </c>
      <c r="I18" s="224"/>
      <c r="J18" s="94">
        <f>SUM(J16:J17)</f>
        <v>29.5</v>
      </c>
      <c r="K18" s="224" t="s">
        <v>15</v>
      </c>
      <c r="L18" s="224"/>
      <c r="M18" s="100"/>
      <c r="N18" s="224" t="s">
        <v>15</v>
      </c>
      <c r="O18" s="224"/>
      <c r="P18" s="100"/>
      <c r="Q18" s="224" t="s">
        <v>15</v>
      </c>
      <c r="R18" s="22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3"/>
      <c r="Q20" s="212"/>
      <c r="R20" s="70"/>
      <c r="S20" s="10"/>
      <c r="T20" s="103"/>
    </row>
    <row r="21" spans="1:20" ht="33" customHeight="1">
      <c r="A21" s="1"/>
      <c r="B21" s="184" t="s">
        <v>16</v>
      </c>
      <c r="C21" s="18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78" t="s">
        <v>17</v>
      </c>
      <c r="C22" s="179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78" t="s">
        <v>155</v>
      </c>
      <c r="C23" s="179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78" t="s">
        <v>143</v>
      </c>
      <c r="C24" s="179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78" t="s">
        <v>156</v>
      </c>
      <c r="C25" s="179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78" t="s">
        <v>157</v>
      </c>
      <c r="C26" s="179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78" t="s">
        <v>158</v>
      </c>
      <c r="C27" s="179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78" t="s">
        <v>15</v>
      </c>
      <c r="C28" s="179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8" t="s">
        <v>18</v>
      </c>
      <c r="D29" s="199"/>
      <c r="E29" s="194"/>
      <c r="F29" s="195"/>
      <c r="G29" s="200"/>
      <c r="H29" s="194"/>
      <c r="I29" s="195"/>
      <c r="J29" s="200"/>
      <c r="K29" s="194"/>
      <c r="L29" s="195"/>
      <c r="M29" s="200"/>
      <c r="N29" s="194"/>
      <c r="O29" s="195"/>
      <c r="P29" s="200"/>
      <c r="Q29" s="194"/>
      <c r="R29" s="195"/>
      <c r="S29" s="200"/>
      <c r="T29" s="103"/>
    </row>
    <row r="30" spans="1:20" ht="31.8" customHeight="1">
      <c r="A30" s="1"/>
      <c r="B30" s="112"/>
      <c r="C30" s="192" t="s">
        <v>161</v>
      </c>
      <c r="D30" s="197"/>
      <c r="E30" s="194"/>
      <c r="F30" s="195"/>
      <c r="G30" s="196"/>
      <c r="H30" s="194"/>
      <c r="I30" s="195"/>
      <c r="J30" s="196"/>
      <c r="K30" s="194"/>
      <c r="L30" s="195"/>
      <c r="M30" s="196"/>
      <c r="N30" s="194"/>
      <c r="O30" s="195"/>
      <c r="P30" s="196"/>
      <c r="Q30" s="194"/>
      <c r="R30" s="195"/>
      <c r="S30" s="196"/>
      <c r="T30" s="103"/>
    </row>
    <row r="31" spans="1:20" ht="31.8" customHeight="1">
      <c r="A31" s="1"/>
      <c r="B31" s="112"/>
      <c r="C31" s="192" t="s">
        <v>19</v>
      </c>
      <c r="D31" s="193"/>
      <c r="E31" s="194"/>
      <c r="F31" s="195"/>
      <c r="G31" s="196"/>
      <c r="H31" s="194"/>
      <c r="I31" s="195"/>
      <c r="J31" s="196"/>
      <c r="K31" s="194"/>
      <c r="L31" s="195"/>
      <c r="M31" s="196"/>
      <c r="N31" s="194"/>
      <c r="O31" s="195"/>
      <c r="P31" s="196"/>
      <c r="Q31" s="194"/>
      <c r="R31" s="195"/>
      <c r="S31" s="19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1"/>
      <c r="O32" s="242"/>
      <c r="P32" s="243"/>
      <c r="Q32" s="11"/>
      <c r="R32" s="11"/>
      <c r="S32" s="11"/>
      <c r="T32" s="103"/>
    </row>
    <row r="33" spans="1:20" ht="29.4" customHeight="1">
      <c r="A33" s="2"/>
      <c r="B33" s="211" t="s">
        <v>20</v>
      </c>
      <c r="C33" s="212"/>
      <c r="D33" s="212"/>
      <c r="E33" s="208"/>
      <c r="F33" s="208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111"/>
    </row>
    <row r="34" spans="1:20" ht="14.25" customHeight="1">
      <c r="A34" s="2"/>
      <c r="B34" s="113"/>
      <c r="C34" s="12"/>
      <c r="D34" s="12"/>
      <c r="E34" s="209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09"/>
      <c r="T34" s="111"/>
    </row>
    <row r="35" spans="1:20" ht="14.25" customHeight="1">
      <c r="A35" s="2"/>
      <c r="B35" s="110"/>
      <c r="C35" s="13"/>
      <c r="D35" s="13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4" t="s">
        <v>102</v>
      </c>
      <c r="C2" s="255"/>
      <c r="D2" s="255"/>
      <c r="E2" s="255"/>
      <c r="F2" s="256"/>
    </row>
    <row r="3" spans="2:6" ht="15" thickBot="1">
      <c r="B3" s="248" t="s">
        <v>101</v>
      </c>
      <c r="C3" s="249"/>
      <c r="D3" s="249"/>
      <c r="E3" s="249"/>
      <c r="F3" s="250"/>
    </row>
    <row r="4" spans="2:6" ht="15" thickBot="1">
      <c r="B4" s="251" t="s">
        <v>99</v>
      </c>
      <c r="C4" s="252"/>
      <c r="D4" s="252"/>
      <c r="E4" s="252"/>
      <c r="F4" s="253"/>
    </row>
    <row r="5" spans="2:6" ht="15" thickBot="1">
      <c r="B5" s="251" t="s">
        <v>100</v>
      </c>
      <c r="C5" s="252"/>
      <c r="D5" s="252"/>
      <c r="E5" s="252"/>
      <c r="F5" s="25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2">
        <v>1</v>
      </c>
      <c r="C7" s="260" t="s">
        <v>93</v>
      </c>
      <c r="D7" s="28" t="s">
        <v>63</v>
      </c>
      <c r="E7" s="26">
        <v>5</v>
      </c>
      <c r="F7" s="257"/>
    </row>
    <row r="8" spans="2:6" ht="26.25" customHeight="1">
      <c r="B8" s="263"/>
      <c r="C8" s="261"/>
      <c r="D8" s="29" t="s">
        <v>64</v>
      </c>
      <c r="E8" s="24">
        <v>4</v>
      </c>
      <c r="F8" s="258"/>
    </row>
    <row r="9" spans="2:6" ht="26.25" customHeight="1">
      <c r="B9" s="263"/>
      <c r="C9" s="261"/>
      <c r="D9" s="29" t="s">
        <v>65</v>
      </c>
      <c r="E9" s="24">
        <v>3</v>
      </c>
      <c r="F9" s="258"/>
    </row>
    <row r="10" spans="2:6" ht="26.25" customHeight="1">
      <c r="B10" s="263"/>
      <c r="C10" s="261"/>
      <c r="D10" s="29" t="s">
        <v>66</v>
      </c>
      <c r="E10" s="24">
        <v>2</v>
      </c>
      <c r="F10" s="258"/>
    </row>
    <row r="11" spans="2:6" ht="26.25" customHeight="1" thickBot="1">
      <c r="B11" s="263"/>
      <c r="C11" s="261"/>
      <c r="D11" s="30" t="s">
        <v>67</v>
      </c>
      <c r="E11" s="27">
        <v>1</v>
      </c>
      <c r="F11" s="259"/>
    </row>
    <row r="12" spans="2:6" ht="26.25" customHeight="1">
      <c r="B12" s="262">
        <v>2</v>
      </c>
      <c r="C12" s="260" t="s">
        <v>94</v>
      </c>
      <c r="D12" s="28" t="s">
        <v>68</v>
      </c>
      <c r="E12" s="26">
        <v>5</v>
      </c>
      <c r="F12" s="257"/>
    </row>
    <row r="13" spans="2:6" ht="26.25" customHeight="1">
      <c r="B13" s="263"/>
      <c r="C13" s="261"/>
      <c r="D13" s="29" t="s">
        <v>69</v>
      </c>
      <c r="E13" s="24">
        <v>4</v>
      </c>
      <c r="F13" s="258"/>
    </row>
    <row r="14" spans="2:6" ht="26.25" customHeight="1">
      <c r="B14" s="263"/>
      <c r="C14" s="261"/>
      <c r="D14" s="29" t="s">
        <v>70</v>
      </c>
      <c r="E14" s="24">
        <v>3</v>
      </c>
      <c r="F14" s="258"/>
    </row>
    <row r="15" spans="2:6" ht="26.25" customHeight="1">
      <c r="B15" s="263"/>
      <c r="C15" s="261"/>
      <c r="D15" s="29" t="s">
        <v>71</v>
      </c>
      <c r="E15" s="24">
        <v>2</v>
      </c>
      <c r="F15" s="258"/>
    </row>
    <row r="16" spans="2:6" ht="26.25" customHeight="1" thickBot="1">
      <c r="B16" s="263"/>
      <c r="C16" s="261"/>
      <c r="D16" s="30" t="s">
        <v>72</v>
      </c>
      <c r="E16" s="27">
        <v>1</v>
      </c>
      <c r="F16" s="259"/>
    </row>
    <row r="17" spans="2:6" ht="26.25" customHeight="1">
      <c r="B17" s="262">
        <v>3</v>
      </c>
      <c r="C17" s="260" t="s">
        <v>95</v>
      </c>
      <c r="D17" s="28" t="s">
        <v>73</v>
      </c>
      <c r="E17" s="26">
        <v>5</v>
      </c>
      <c r="F17" s="257"/>
    </row>
    <row r="18" spans="2:6" ht="26.25" customHeight="1">
      <c r="B18" s="263"/>
      <c r="C18" s="261"/>
      <c r="D18" s="29" t="s">
        <v>74</v>
      </c>
      <c r="E18" s="24">
        <v>4</v>
      </c>
      <c r="F18" s="258"/>
    </row>
    <row r="19" spans="2:6" ht="26.25" customHeight="1">
      <c r="B19" s="263"/>
      <c r="C19" s="261"/>
      <c r="D19" s="29" t="s">
        <v>76</v>
      </c>
      <c r="E19" s="24">
        <v>3</v>
      </c>
      <c r="F19" s="258"/>
    </row>
    <row r="20" spans="2:6" ht="26.25" customHeight="1">
      <c r="B20" s="263"/>
      <c r="C20" s="261"/>
      <c r="D20" s="29" t="s">
        <v>77</v>
      </c>
      <c r="E20" s="24">
        <v>2</v>
      </c>
      <c r="F20" s="258"/>
    </row>
    <row r="21" spans="2:6" ht="26.25" customHeight="1" thickBot="1">
      <c r="B21" s="263"/>
      <c r="C21" s="261"/>
      <c r="D21" s="30" t="s">
        <v>75</v>
      </c>
      <c r="E21" s="27">
        <v>1</v>
      </c>
      <c r="F21" s="259"/>
    </row>
    <row r="22" spans="2:6" ht="26.25" customHeight="1">
      <c r="B22" s="262">
        <v>4</v>
      </c>
      <c r="C22" s="260" t="s">
        <v>96</v>
      </c>
      <c r="D22" s="28" t="s">
        <v>80</v>
      </c>
      <c r="E22" s="26">
        <v>5</v>
      </c>
      <c r="F22" s="257"/>
    </row>
    <row r="23" spans="2:6" ht="26.25" customHeight="1">
      <c r="B23" s="263"/>
      <c r="C23" s="261"/>
      <c r="D23" s="29" t="s">
        <v>81</v>
      </c>
      <c r="E23" s="24">
        <v>4</v>
      </c>
      <c r="F23" s="258"/>
    </row>
    <row r="24" spans="2:6" ht="26.25" customHeight="1">
      <c r="B24" s="263"/>
      <c r="C24" s="261"/>
      <c r="D24" s="29" t="s">
        <v>78</v>
      </c>
      <c r="E24" s="24">
        <v>3</v>
      </c>
      <c r="F24" s="258"/>
    </row>
    <row r="25" spans="2:6" ht="26.25" customHeight="1">
      <c r="B25" s="263"/>
      <c r="C25" s="261"/>
      <c r="D25" s="29" t="s">
        <v>79</v>
      </c>
      <c r="E25" s="24">
        <v>2</v>
      </c>
      <c r="F25" s="258"/>
    </row>
    <row r="26" spans="2:6" ht="26.25" customHeight="1" thickBot="1">
      <c r="B26" s="263"/>
      <c r="C26" s="261"/>
      <c r="D26" s="30" t="s">
        <v>82</v>
      </c>
      <c r="E26" s="27">
        <v>1</v>
      </c>
      <c r="F26" s="259"/>
    </row>
    <row r="27" spans="2:6" ht="27.6">
      <c r="B27" s="262">
        <v>5</v>
      </c>
      <c r="C27" s="260" t="s">
        <v>97</v>
      </c>
      <c r="D27" s="28" t="s">
        <v>83</v>
      </c>
      <c r="E27" s="26">
        <v>5</v>
      </c>
      <c r="F27" s="257"/>
    </row>
    <row r="28" spans="2:6" ht="27.6">
      <c r="B28" s="263"/>
      <c r="C28" s="261"/>
      <c r="D28" s="29" t="s">
        <v>85</v>
      </c>
      <c r="E28" s="24">
        <v>4</v>
      </c>
      <c r="F28" s="258"/>
    </row>
    <row r="29" spans="2:6" ht="27.6">
      <c r="B29" s="263"/>
      <c r="C29" s="261"/>
      <c r="D29" s="29" t="s">
        <v>84</v>
      </c>
      <c r="E29" s="24">
        <v>3</v>
      </c>
      <c r="F29" s="258"/>
    </row>
    <row r="30" spans="2:6" ht="41.4">
      <c r="B30" s="263"/>
      <c r="C30" s="261"/>
      <c r="D30" s="29" t="s">
        <v>86</v>
      </c>
      <c r="E30" s="24">
        <v>2</v>
      </c>
      <c r="F30" s="258"/>
    </row>
    <row r="31" spans="2:6" ht="55.8" thickBot="1">
      <c r="B31" s="263"/>
      <c r="C31" s="261"/>
      <c r="D31" s="30" t="s">
        <v>87</v>
      </c>
      <c r="E31" s="27">
        <v>1</v>
      </c>
      <c r="F31" s="259"/>
    </row>
    <row r="32" spans="2:6" ht="27.6">
      <c r="B32" s="262">
        <v>6</v>
      </c>
      <c r="C32" s="260" t="s">
        <v>98</v>
      </c>
      <c r="D32" s="28" t="s">
        <v>88</v>
      </c>
      <c r="E32" s="26">
        <v>5</v>
      </c>
      <c r="F32" s="257"/>
    </row>
    <row r="33" spans="2:6" ht="41.4">
      <c r="B33" s="263"/>
      <c r="C33" s="264"/>
      <c r="D33" s="29" t="s">
        <v>89</v>
      </c>
      <c r="E33" s="24">
        <v>4</v>
      </c>
      <c r="F33" s="258"/>
    </row>
    <row r="34" spans="2:6" ht="41.4">
      <c r="B34" s="263"/>
      <c r="C34" s="264"/>
      <c r="D34" s="29" t="s">
        <v>90</v>
      </c>
      <c r="E34" s="24">
        <v>3</v>
      </c>
      <c r="F34" s="258"/>
    </row>
    <row r="35" spans="2:6" ht="41.4">
      <c r="B35" s="263"/>
      <c r="C35" s="264"/>
      <c r="D35" s="29" t="s">
        <v>91</v>
      </c>
      <c r="E35" s="24">
        <v>2</v>
      </c>
      <c r="F35" s="258"/>
    </row>
    <row r="36" spans="2:6" ht="42" thickBot="1">
      <c r="B36" s="266"/>
      <c r="C36" s="26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2025-10-13T14:52:28Z</dcterms:modified>
</cp:coreProperties>
</file>