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quantumpe-my.sharepoint.com/personal/maria_cabrera_osf_pe/Documents/Documentos/Comparativos/"/>
    </mc:Choice>
  </mc:AlternateContent>
  <xr:revisionPtr revIDLastSave="1" documentId="8_{818AAC56-07A5-4E1B-B6D1-889BA6647567}" xr6:coauthVersionLast="47" xr6:coauthVersionMax="47" xr10:uidLastSave="{ADFF8388-5A5E-407C-991B-5FAAAD78B0EE}"/>
  <bookViews>
    <workbookView xWindow="-108" yWindow="-108" windowWidth="23256" windowHeight="12456" activeTab="1" xr2:uid="{7D67CE92-7AD8-4C3A-B4F7-3B503C128300}"/>
  </bookViews>
  <sheets>
    <sheet name="PED 576" sheetId="1" r:id="rId1"/>
    <sheet name="COMPARATIV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2" l="1"/>
  <c r="I18" i="2"/>
  <c r="H18" i="2"/>
  <c r="J17" i="2"/>
  <c r="I17" i="2"/>
  <c r="H17" i="2"/>
  <c r="G17" i="2"/>
  <c r="G13" i="2"/>
  <c r="J16" i="2"/>
  <c r="J13" i="2"/>
  <c r="J14" i="2"/>
  <c r="J15" i="2"/>
  <c r="J12" i="2"/>
  <c r="K7" i="2"/>
  <c r="K6" i="2"/>
  <c r="K5" i="2"/>
  <c r="K4" i="2"/>
  <c r="K3" i="2"/>
  <c r="I13" i="2"/>
  <c r="I14" i="2"/>
  <c r="I15" i="2"/>
  <c r="I16" i="2"/>
  <c r="I12" i="2"/>
  <c r="H13" i="2"/>
  <c r="H14" i="2"/>
  <c r="H15" i="2"/>
  <c r="H16" i="2"/>
  <c r="H12" i="2"/>
  <c r="G16" i="2"/>
  <c r="G14" i="2"/>
  <c r="G15" i="2"/>
  <c r="G12" i="2"/>
</calcChain>
</file>

<file path=xl/sharedStrings.xml><?xml version="1.0" encoding="utf-8"?>
<sst xmlns="http://schemas.openxmlformats.org/spreadsheetml/2006/main" count="139" uniqueCount="56">
  <si>
    <t>Centro de Costos</t>
  </si>
  <si>
    <t/>
  </si>
  <si>
    <t>N°</t>
  </si>
  <si>
    <t>Cód. Prod./Serv.</t>
  </si>
  <si>
    <t>Producto/Servicio</t>
  </si>
  <si>
    <t>Marca</t>
  </si>
  <si>
    <t>Detalle</t>
  </si>
  <si>
    <t>Cantidad</t>
  </si>
  <si>
    <t>Proveedor</t>
  </si>
  <si>
    <t>Moneda</t>
  </si>
  <si>
    <t>Aprobado</t>
  </si>
  <si>
    <t>Área de destino</t>
  </si>
  <si>
    <t>Atendido</t>
  </si>
  <si>
    <t>Centro de Costo</t>
  </si>
  <si>
    <t>Rubro</t>
  </si>
  <si>
    <t>Sub Rubro</t>
  </si>
  <si>
    <t>Activo Fijo</t>
  </si>
  <si>
    <t>Medida</t>
  </si>
  <si>
    <t>Costo</t>
  </si>
  <si>
    <t>Costo Unit. Ant. (S/)</t>
  </si>
  <si>
    <t>Stock Almacén</t>
  </si>
  <si>
    <t>UNIDAD (BIENES)</t>
  </si>
  <si>
    <t>ABRAZADERA CREMALLERA INOX 1"</t>
  </si>
  <si>
    <t>140000008</t>
  </si>
  <si>
    <t>MANTENIMIENTO PLANTA PAITA</t>
  </si>
  <si>
    <t>OSF-ABC DISTRIB-NAVE</t>
  </si>
  <si>
    <t>CIF Fijo</t>
  </si>
  <si>
    <t>Mantenimiento</t>
  </si>
  <si>
    <t>ABRAZADERA CREMALLERA INOX 29-31MM</t>
  </si>
  <si>
    <t>140000018</t>
  </si>
  <si>
    <t>CONECTOR RAPIDO 1/2" 12MM</t>
  </si>
  <si>
    <t>140001214</t>
  </si>
  <si>
    <t>METRO</t>
  </si>
  <si>
    <t>MANGUERA NEUMATICA 12MM</t>
  </si>
  <si>
    <t>140009274</t>
  </si>
  <si>
    <t>MANGUERA NEUMATICA 8 MM</t>
  </si>
  <si>
    <t>140005855</t>
  </si>
  <si>
    <t>Sub Total CU A.:</t>
  </si>
  <si>
    <t>Total:</t>
  </si>
  <si>
    <t>CUADRO COMPARATIVO DE ALTERNATIVAS DE COMPRA</t>
  </si>
  <si>
    <t>Condición de pago2</t>
  </si>
  <si>
    <t>Condición de pago4</t>
  </si>
  <si>
    <t>Condición de pago5</t>
  </si>
  <si>
    <t>CRED 15 DIAS</t>
  </si>
  <si>
    <t>CONTADO</t>
  </si>
  <si>
    <t>ANÁLISIS HISTÓRICO DE PRECIO SISTEMA VS PROPUESTAS DE COTIZACIÓN</t>
  </si>
  <si>
    <t>AHORRO</t>
  </si>
  <si>
    <t>PROVEEDOR FINAL</t>
  </si>
  <si>
    <t>Ferretería Roal</t>
  </si>
  <si>
    <t>Comentario</t>
  </si>
  <si>
    <t>FERRETERIA ROAL</t>
  </si>
  <si>
    <t>MARTEC</t>
  </si>
  <si>
    <t>CREDITO 45 DIAS</t>
  </si>
  <si>
    <t>MAHIMSAC</t>
  </si>
  <si>
    <t>TOTAL</t>
  </si>
  <si>
    <t>Se decidió por Ferretería Roal, por ofrecer mejores precios, ser un proveedor local y además brindar linea de crédito.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</si>
</sst>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"/>
    <numFmt numFmtId="165" formatCode="#,##0.0000"/>
    <numFmt numFmtId="166" formatCode="###,##0.0000"/>
    <numFmt numFmtId="167" formatCode="#,###,##0.0000"/>
    <numFmt numFmtId="171" formatCode="_-&quot;S/&quot;\ * #,##0.00_-;\-&quot;S/&quot;\ * #,##0.00_-;_-&quot;S/&quot;\ * &quot;-&quot;??_-;_-@_-"/>
    <numFmt numFmtId="172" formatCode="_-[$S/-280A]\ * #,##0.00_-;\-[$S/-280A]\ * #,##0.00_-;_-[$S/-280A]\ * &quot;-&quot;??_-;_-@_-"/>
  </numFmts>
  <fonts count="19">
    <font>
      <sz val="10"/>
      <name val="Arial"/>
    </font>
    <font>
      <sz val="10"/>
      <name val="Arial"/>
    </font>
    <font>
      <b/>
      <sz val="8"/>
      <color indexed="63"/>
      <name val="Calibri"/>
    </font>
    <font>
      <sz val="8"/>
      <color indexed="63"/>
      <name val="Calibri"/>
    </font>
    <font>
      <u/>
      <sz val="8"/>
      <color indexed="63"/>
      <name val="Calibri"/>
    </font>
    <font>
      <sz val="11"/>
      <color theme="1"/>
      <name val="Aptos Narrow"/>
      <family val="2"/>
      <scheme val="minor"/>
    </font>
    <font>
      <b/>
      <sz val="8"/>
      <color indexed="63"/>
      <name val="Calibri"/>
      <family val="2"/>
    </font>
    <font>
      <sz val="8"/>
      <color indexed="63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8"/>
      <color rgb="FFFF0000"/>
      <name val="Calibri"/>
      <family val="2"/>
    </font>
    <font>
      <b/>
      <sz val="8"/>
      <color rgb="FFFF0000"/>
      <name val="Calibri"/>
      <family val="2"/>
    </font>
    <font>
      <sz val="11"/>
      <color rgb="FF174E86"/>
      <name val="Aptos"/>
      <family val="2"/>
    </font>
    <font>
      <b/>
      <sz val="11"/>
      <color rgb="FF174E86"/>
      <name val="Inherit"/>
    </font>
    <font>
      <b/>
      <sz val="10"/>
      <name val="Arial"/>
      <family val="2"/>
    </font>
    <font>
      <b/>
      <sz val="10"/>
      <name val="Calibri"/>
      <family val="2"/>
    </font>
    <font>
      <b/>
      <sz val="8"/>
      <color theme="8" tint="-0.249977111117893"/>
      <name val="Calibri"/>
      <family val="2"/>
    </font>
    <font>
      <sz val="8"/>
      <color theme="8" tint="-0.24997711111789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/>
    <xf numFmtId="171" fontId="1" fillId="0" borderId="0" applyFont="0" applyFill="0" applyBorder="0" applyAlignment="0" applyProtection="0"/>
    <xf numFmtId="0" fontId="10" fillId="0" borderId="0"/>
  </cellStyleXfs>
  <cellXfs count="77">
    <xf numFmtId="0" fontId="0" fillId="0" borderId="0" xfId="0"/>
    <xf numFmtId="49" fontId="2" fillId="2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49" fontId="3" fillId="3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164" fontId="3" fillId="3" borderId="1" xfId="0" applyNumberFormat="1" applyFont="1" applyFill="1" applyBorder="1" applyAlignment="1">
      <alignment horizontal="right" vertical="top"/>
    </xf>
    <xf numFmtId="49" fontId="3" fillId="3" borderId="1" xfId="0" applyNumberFormat="1" applyFont="1" applyFill="1" applyBorder="1" applyAlignment="1">
      <alignment horizontal="left" vertical="top" wrapText="1"/>
    </xf>
    <xf numFmtId="49" fontId="3" fillId="3" borderId="1" xfId="0" applyNumberFormat="1" applyFont="1" applyFill="1" applyBorder="1" applyAlignment="1">
      <alignment horizontal="center" vertical="top"/>
    </xf>
    <xf numFmtId="49" fontId="4" fillId="3" borderId="1" xfId="0" applyNumberFormat="1" applyFont="1" applyFill="1" applyBorder="1" applyAlignment="1">
      <alignment horizontal="left" vertical="top" wrapText="1"/>
    </xf>
    <xf numFmtId="165" fontId="3" fillId="3" borderId="1" xfId="0" applyNumberFormat="1" applyFont="1" applyFill="1" applyBorder="1" applyAlignment="1">
      <alignment horizontal="right" vertical="top"/>
    </xf>
    <xf numFmtId="4" fontId="3" fillId="3" borderId="1" xfId="0" applyNumberFormat="1" applyFont="1" applyFill="1" applyBorder="1" applyAlignment="1">
      <alignment horizontal="right" vertical="top"/>
    </xf>
    <xf numFmtId="49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right" vertical="top"/>
    </xf>
    <xf numFmtId="49" fontId="3" fillId="2" borderId="1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left" vertical="top" wrapText="1"/>
    </xf>
    <xf numFmtId="165" fontId="3" fillId="2" borderId="1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 applyAlignment="1">
      <alignment horizontal="right" vertical="top"/>
    </xf>
    <xf numFmtId="49" fontId="2" fillId="2" borderId="1" xfId="0" applyNumberFormat="1" applyFont="1" applyFill="1" applyBorder="1" applyAlignment="1">
      <alignment horizontal="right" vertical="top" wrapText="1"/>
    </xf>
    <xf numFmtId="166" fontId="2" fillId="2" borderId="1" xfId="0" applyNumberFormat="1" applyFont="1" applyFill="1" applyBorder="1" applyAlignment="1">
      <alignment horizontal="right" vertical="top"/>
    </xf>
    <xf numFmtId="167" fontId="2" fillId="2" borderId="1" xfId="0" applyNumberFormat="1" applyFont="1" applyFill="1" applyBorder="1" applyAlignment="1">
      <alignment horizontal="right" vertical="top"/>
    </xf>
    <xf numFmtId="49" fontId="2" fillId="2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15" fillId="4" borderId="2" xfId="0" applyFont="1" applyFill="1" applyBorder="1" applyAlignment="1">
      <alignment horizontal="center"/>
    </xf>
    <xf numFmtId="0" fontId="0" fillId="0" borderId="0" xfId="0"/>
    <xf numFmtId="49" fontId="6" fillId="0" borderId="2" xfId="0" applyNumberFormat="1" applyFont="1" applyBorder="1" applyAlignment="1">
      <alignment horizontal="center" vertical="top" wrapText="1"/>
    </xf>
    <xf numFmtId="49" fontId="12" fillId="0" borderId="2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172" fontId="7" fillId="0" borderId="2" xfId="2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172" fontId="11" fillId="0" borderId="2" xfId="0" applyNumberFormat="1" applyFont="1" applyBorder="1" applyAlignment="1">
      <alignment horizontal="center" vertical="center"/>
    </xf>
    <xf numFmtId="172" fontId="18" fillId="0" borderId="2" xfId="0" applyNumberFormat="1" applyFont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 wrapText="1"/>
    </xf>
    <xf numFmtId="172" fontId="0" fillId="0" borderId="0" xfId="0" applyNumberFormat="1"/>
    <xf numFmtId="0" fontId="10" fillId="0" borderId="0" xfId="3"/>
    <xf numFmtId="0" fontId="15" fillId="0" borderId="0" xfId="3" applyFont="1"/>
    <xf numFmtId="0" fontId="10" fillId="0" borderId="0" xfId="3" applyAlignment="1">
      <alignment horizontal="center" vertical="center"/>
    </xf>
    <xf numFmtId="0" fontId="8" fillId="0" borderId="0" xfId="0" applyFont="1"/>
    <xf numFmtId="167" fontId="6" fillId="2" borderId="0" xfId="0" applyNumberFormat="1" applyFont="1" applyFill="1" applyAlignment="1">
      <alignment horizontal="right" vertical="top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center" vertical="center"/>
    </xf>
    <xf numFmtId="167" fontId="6" fillId="0" borderId="0" xfId="0" applyNumberFormat="1" applyFont="1" applyAlignment="1">
      <alignment horizontal="right" vertical="top"/>
    </xf>
    <xf numFmtId="0" fontId="16" fillId="4" borderId="3" xfId="0" applyFont="1" applyFill="1" applyBorder="1"/>
    <xf numFmtId="0" fontId="16" fillId="4" borderId="16" xfId="0" applyFont="1" applyFill="1" applyBorder="1"/>
    <xf numFmtId="49" fontId="17" fillId="4" borderId="2" xfId="0" applyNumberFormat="1" applyFont="1" applyFill="1" applyBorder="1" applyAlignment="1">
      <alignment horizontal="center" vertical="center" wrapText="1"/>
    </xf>
    <xf numFmtId="0" fontId="10" fillId="5" borderId="9" xfId="3" applyFill="1" applyBorder="1" applyAlignment="1">
      <alignment horizontal="left" vertical="top" wrapText="1"/>
    </xf>
    <xf numFmtId="0" fontId="10" fillId="5" borderId="10" xfId="3" applyFill="1" applyBorder="1" applyAlignment="1">
      <alignment horizontal="left" vertical="top" wrapText="1"/>
    </xf>
    <xf numFmtId="0" fontId="10" fillId="5" borderId="11" xfId="3" applyFill="1" applyBorder="1" applyAlignment="1">
      <alignment horizontal="left" vertical="top" wrapText="1"/>
    </xf>
    <xf numFmtId="0" fontId="10" fillId="5" borderId="14" xfId="3" applyFill="1" applyBorder="1" applyAlignment="1">
      <alignment horizontal="left" vertical="top" wrapText="1"/>
    </xf>
    <xf numFmtId="0" fontId="10" fillId="5" borderId="0" xfId="3" applyFill="1" applyBorder="1" applyAlignment="1">
      <alignment horizontal="left" vertical="top" wrapText="1"/>
    </xf>
    <xf numFmtId="0" fontId="10" fillId="5" borderId="15" xfId="3" applyFill="1" applyBorder="1" applyAlignment="1">
      <alignment horizontal="left" vertical="top" wrapText="1"/>
    </xf>
    <xf numFmtId="0" fontId="10" fillId="5" borderId="12" xfId="3" applyFill="1" applyBorder="1" applyAlignment="1">
      <alignment horizontal="left" vertical="top" wrapText="1"/>
    </xf>
    <xf numFmtId="0" fontId="10" fillId="5" borderId="13" xfId="3" applyFill="1" applyBorder="1" applyAlignment="1">
      <alignment horizontal="left" vertical="top" wrapText="1"/>
    </xf>
    <xf numFmtId="0" fontId="10" fillId="5" borderId="8" xfId="3" applyFill="1" applyBorder="1" applyAlignment="1">
      <alignment horizontal="left" vertical="top" wrapText="1"/>
    </xf>
    <xf numFmtId="0" fontId="15" fillId="0" borderId="0" xfId="3" applyFont="1" applyAlignment="1">
      <alignment horizontal="center"/>
    </xf>
    <xf numFmtId="0" fontId="15" fillId="0" borderId="5" xfId="3" applyFont="1" applyBorder="1" applyAlignment="1">
      <alignment horizontal="left"/>
    </xf>
    <xf numFmtId="0" fontId="15" fillId="0" borderId="7" xfId="3" applyFont="1" applyBorder="1" applyAlignment="1">
      <alignment horizontal="left"/>
    </xf>
    <xf numFmtId="49" fontId="15" fillId="4" borderId="5" xfId="3" applyNumberFormat="1" applyFont="1" applyFill="1" applyBorder="1" applyAlignment="1">
      <alignment horizontal="center" vertical="center"/>
    </xf>
    <xf numFmtId="49" fontId="15" fillId="4" borderId="7" xfId="3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172" fontId="8" fillId="6" borderId="6" xfId="0" applyNumberFormat="1" applyFont="1" applyFill="1" applyBorder="1"/>
    <xf numFmtId="172" fontId="8" fillId="6" borderId="7" xfId="0" applyNumberFormat="1" applyFont="1" applyFill="1" applyBorder="1"/>
    <xf numFmtId="172" fontId="6" fillId="0" borderId="2" xfId="0" applyNumberFormat="1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172" fontId="6" fillId="0" borderId="3" xfId="0" applyNumberFormat="1" applyFont="1" applyFill="1" applyBorder="1" applyAlignment="1">
      <alignment horizontal="center" vertical="center" wrapText="1"/>
    </xf>
    <xf numFmtId="0" fontId="16" fillId="4" borderId="2" xfId="0" applyFont="1" applyFill="1" applyBorder="1"/>
    <xf numFmtId="166" fontId="12" fillId="6" borderId="4" xfId="0" applyNumberFormat="1" applyFont="1" applyFill="1" applyBorder="1" applyAlignment="1">
      <alignment horizontal="center" vertical="center"/>
    </xf>
    <xf numFmtId="172" fontId="0" fillId="0" borderId="5" xfId="0" applyNumberFormat="1" applyFill="1" applyBorder="1"/>
    <xf numFmtId="172" fontId="8" fillId="0" borderId="6" xfId="0" applyNumberFormat="1" applyFont="1" applyFill="1" applyBorder="1"/>
    <xf numFmtId="49" fontId="6" fillId="0" borderId="17" xfId="0" applyNumberFormat="1" applyFont="1" applyFill="1" applyBorder="1" applyAlignment="1">
      <alignment horizontal="center" vertical="center" wrapText="1"/>
    </xf>
  </cellXfs>
  <cellStyles count="4">
    <cellStyle name="Moneda" xfId="2" builtinId="4"/>
    <cellStyle name="Normal" xfId="0" builtinId="0"/>
    <cellStyle name="Normal 2" xfId="1" xr:uid="{8D48301B-660F-4776-B752-D87705D58A2A}"/>
    <cellStyle name="Normal 3" xfId="3" xr:uid="{FCB51A5D-C187-4BBC-A2BA-E5D94597ACC6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FCE4EC"/>
      <rgbColor rgb="00FFFFFF"/>
      <rgbColor rgb="00000000"/>
      <rgbColor rgb="00FFFFFF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5B306-3140-4020-80A3-73742E67E053}">
  <dimension ref="A1:U8"/>
  <sheetViews>
    <sheetView workbookViewId="0">
      <selection activeCell="J2" sqref="J2:J6"/>
    </sheetView>
  </sheetViews>
  <sheetFormatPr baseColWidth="10" defaultRowHeight="13.2"/>
  <cols>
    <col min="1" max="1" width="4.44140625" customWidth="1"/>
    <col min="2" max="2" width="4.33203125" customWidth="1"/>
    <col min="3" max="3" width="13.6640625" customWidth="1"/>
    <col min="4" max="4" width="24.6640625" customWidth="1"/>
    <col min="5" max="5" width="10.6640625" customWidth="1"/>
    <col min="6" max="6" width="19.109375" customWidth="1"/>
    <col min="7" max="7" width="12.44140625" customWidth="1"/>
    <col min="8" max="8" width="13.44140625" customWidth="1"/>
    <col min="9" max="9" width="12.88671875" customWidth="1"/>
    <col min="10" max="10" width="15.5546875" customWidth="1"/>
    <col min="11" max="11" width="13.109375" customWidth="1"/>
    <col min="12" max="12" width="33" customWidth="1"/>
    <col min="13" max="13" width="20.44140625" customWidth="1"/>
    <col min="14" max="14" width="24.6640625" customWidth="1"/>
    <col min="15" max="15" width="12.109375" customWidth="1"/>
    <col min="16" max="16" width="12.88671875" customWidth="1"/>
    <col min="17" max="19" width="8.5546875" customWidth="1"/>
    <col min="20" max="20" width="14.6640625" customWidth="1"/>
    <col min="21" max="21" width="22" customWidth="1"/>
    <col min="22" max="256" width="8.88671875" customWidth="1"/>
  </cols>
  <sheetData>
    <row r="1" spans="1:21" ht="16.5" customHeight="1">
      <c r="A1" s="2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17</v>
      </c>
      <c r="I1" s="1" t="s">
        <v>18</v>
      </c>
      <c r="J1" s="1" t="s">
        <v>19</v>
      </c>
      <c r="K1" s="1" t="s">
        <v>11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8</v>
      </c>
      <c r="Q1" s="1" t="s">
        <v>9</v>
      </c>
      <c r="R1" s="1" t="s">
        <v>10</v>
      </c>
      <c r="S1" s="1" t="s">
        <v>12</v>
      </c>
      <c r="T1" s="1" t="s">
        <v>20</v>
      </c>
      <c r="U1" s="1" t="s">
        <v>0</v>
      </c>
    </row>
    <row r="2" spans="1:21" ht="16.5" customHeight="1">
      <c r="A2" s="3" t="s">
        <v>1</v>
      </c>
      <c r="B2" s="7">
        <v>1</v>
      </c>
      <c r="C2" s="3" t="s">
        <v>23</v>
      </c>
      <c r="D2" s="6" t="s">
        <v>22</v>
      </c>
      <c r="E2" s="3"/>
      <c r="F2" s="4"/>
      <c r="G2" s="5">
        <v>10</v>
      </c>
      <c r="H2" s="3" t="s">
        <v>21</v>
      </c>
      <c r="I2" s="10"/>
      <c r="J2" s="9">
        <v>2.3729</v>
      </c>
      <c r="K2" s="8" t="s">
        <v>24</v>
      </c>
      <c r="L2" s="8" t="s">
        <v>25</v>
      </c>
      <c r="M2" s="6" t="s">
        <v>26</v>
      </c>
      <c r="N2" s="8" t="s">
        <v>27</v>
      </c>
      <c r="O2" s="3"/>
      <c r="P2" s="6"/>
      <c r="Q2" s="3" t="s">
        <v>1</v>
      </c>
      <c r="R2" s="7">
        <v>1</v>
      </c>
    </row>
    <row r="3" spans="1:21" ht="16.5" customHeight="1">
      <c r="A3" s="11" t="s">
        <v>1</v>
      </c>
      <c r="B3" s="15">
        <v>2</v>
      </c>
      <c r="C3" s="11" t="s">
        <v>29</v>
      </c>
      <c r="D3" s="14" t="s">
        <v>28</v>
      </c>
      <c r="E3" s="11" t="s">
        <v>1</v>
      </c>
      <c r="F3" s="12" t="s">
        <v>1</v>
      </c>
      <c r="G3" s="13">
        <v>10</v>
      </c>
      <c r="H3" s="11" t="s">
        <v>21</v>
      </c>
      <c r="I3" s="18"/>
      <c r="J3" s="17">
        <v>0</v>
      </c>
      <c r="K3" s="16" t="s">
        <v>24</v>
      </c>
      <c r="L3" s="16" t="s">
        <v>25</v>
      </c>
      <c r="M3" s="14" t="s">
        <v>26</v>
      </c>
      <c r="N3" s="16" t="s">
        <v>27</v>
      </c>
      <c r="O3" s="11"/>
      <c r="P3" s="14"/>
      <c r="Q3" s="11" t="s">
        <v>1</v>
      </c>
      <c r="R3" s="15">
        <v>1</v>
      </c>
    </row>
    <row r="4" spans="1:21" ht="16.5" customHeight="1">
      <c r="A4" s="3" t="s">
        <v>1</v>
      </c>
      <c r="B4" s="7">
        <v>3</v>
      </c>
      <c r="C4" s="3" t="s">
        <v>31</v>
      </c>
      <c r="D4" s="6" t="s">
        <v>30</v>
      </c>
      <c r="E4" s="3" t="s">
        <v>1</v>
      </c>
      <c r="F4" s="4" t="s">
        <v>1</v>
      </c>
      <c r="G4" s="5">
        <v>10</v>
      </c>
      <c r="H4" s="3" t="s">
        <v>21</v>
      </c>
      <c r="I4" s="10"/>
      <c r="J4" s="9">
        <v>0</v>
      </c>
      <c r="K4" s="8" t="s">
        <v>24</v>
      </c>
      <c r="L4" s="8" t="s">
        <v>25</v>
      </c>
      <c r="M4" s="6" t="s">
        <v>26</v>
      </c>
      <c r="N4" s="8" t="s">
        <v>27</v>
      </c>
      <c r="O4" s="3"/>
      <c r="P4" s="6"/>
      <c r="Q4" s="3" t="s">
        <v>1</v>
      </c>
      <c r="R4" s="7">
        <v>1</v>
      </c>
    </row>
    <row r="5" spans="1:21" ht="16.5" customHeight="1">
      <c r="A5" s="11" t="s">
        <v>1</v>
      </c>
      <c r="B5" s="15">
        <v>4</v>
      </c>
      <c r="C5" s="11" t="s">
        <v>34</v>
      </c>
      <c r="D5" s="14" t="s">
        <v>33</v>
      </c>
      <c r="E5" s="11"/>
      <c r="F5" s="12"/>
      <c r="G5" s="13">
        <v>50</v>
      </c>
      <c r="H5" s="11" t="s">
        <v>32</v>
      </c>
      <c r="I5" s="18"/>
      <c r="J5" s="17">
        <v>10.169499999999999</v>
      </c>
      <c r="K5" s="16" t="s">
        <v>24</v>
      </c>
      <c r="L5" s="16" t="s">
        <v>25</v>
      </c>
      <c r="M5" s="14" t="s">
        <v>26</v>
      </c>
      <c r="N5" s="16" t="s">
        <v>27</v>
      </c>
      <c r="O5" s="11"/>
      <c r="P5" s="14"/>
      <c r="Q5" s="11" t="s">
        <v>1</v>
      </c>
      <c r="R5" s="15">
        <v>1</v>
      </c>
    </row>
    <row r="6" spans="1:21" ht="16.5" customHeight="1">
      <c r="A6" s="3" t="s">
        <v>1</v>
      </c>
      <c r="B6" s="7">
        <v>5</v>
      </c>
      <c r="C6" s="3" t="s">
        <v>36</v>
      </c>
      <c r="D6" s="6" t="s">
        <v>35</v>
      </c>
      <c r="E6" s="3"/>
      <c r="F6" s="4"/>
      <c r="G6" s="5">
        <v>30</v>
      </c>
      <c r="H6" s="3" t="s">
        <v>32</v>
      </c>
      <c r="I6" s="10"/>
      <c r="J6" s="9">
        <v>0</v>
      </c>
      <c r="K6" s="8" t="s">
        <v>24</v>
      </c>
      <c r="L6" s="8" t="s">
        <v>25</v>
      </c>
      <c r="M6" s="6" t="s">
        <v>26</v>
      </c>
      <c r="N6" s="8" t="s">
        <v>27</v>
      </c>
      <c r="O6" s="3"/>
      <c r="P6" s="6"/>
      <c r="Q6" s="3" t="s">
        <v>1</v>
      </c>
      <c r="R6" s="7">
        <v>1</v>
      </c>
    </row>
    <row r="7" spans="1:21" ht="10.95" customHeight="1">
      <c r="A7" s="23" t="s">
        <v>38</v>
      </c>
      <c r="B7" s="22">
        <v>5</v>
      </c>
      <c r="G7" s="21">
        <v>110</v>
      </c>
      <c r="I7" s="19" t="s">
        <v>37</v>
      </c>
      <c r="J7" s="20">
        <v>532.20399999999995</v>
      </c>
    </row>
    <row r="8" spans="1:21" ht="4.05" customHeight="1">
      <c r="A8" s="23"/>
      <c r="B8" s="22"/>
      <c r="G8" s="21"/>
      <c r="J8" s="20"/>
    </row>
  </sheetData>
  <mergeCells count="4">
    <mergeCell ref="J7:J8"/>
    <mergeCell ref="G7:G8"/>
    <mergeCell ref="B7:B8"/>
    <mergeCell ref="A7:A8"/>
  </mergeCells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8BC8E-5EA9-44F2-8206-12EE9B22CF13}">
  <dimension ref="A1:L26"/>
  <sheetViews>
    <sheetView tabSelected="1" topLeftCell="A8" workbookViewId="0">
      <selection activeCell="M13" sqref="M13:M15"/>
    </sheetView>
  </sheetViews>
  <sheetFormatPr baseColWidth="10" defaultRowHeight="13.2"/>
  <sheetData>
    <row r="1" spans="1:12">
      <c r="A1" s="24" t="s">
        <v>39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20.399999999999999">
      <c r="A2" s="26" t="s">
        <v>3</v>
      </c>
      <c r="B2" s="26" t="s">
        <v>4</v>
      </c>
      <c r="C2" s="26" t="s">
        <v>6</v>
      </c>
      <c r="D2" s="26" t="s">
        <v>7</v>
      </c>
      <c r="E2" s="26" t="s">
        <v>17</v>
      </c>
      <c r="F2" s="27" t="s">
        <v>19</v>
      </c>
      <c r="G2" s="48" t="s">
        <v>50</v>
      </c>
      <c r="H2" s="48" t="s">
        <v>40</v>
      </c>
      <c r="I2" s="35" t="s">
        <v>51</v>
      </c>
      <c r="J2" s="35" t="s">
        <v>41</v>
      </c>
      <c r="K2" s="35" t="s">
        <v>53</v>
      </c>
      <c r="L2" s="35" t="s">
        <v>42</v>
      </c>
    </row>
    <row r="3" spans="1:12" s="25" customFormat="1" ht="30.6">
      <c r="A3" s="43" t="s">
        <v>23</v>
      </c>
      <c r="B3" s="43" t="s">
        <v>22</v>
      </c>
      <c r="C3" s="43"/>
      <c r="D3" s="44">
        <v>10</v>
      </c>
      <c r="E3" s="42" t="s">
        <v>21</v>
      </c>
      <c r="F3" s="33">
        <v>2.3729</v>
      </c>
      <c r="G3" s="34">
        <v>5.08</v>
      </c>
      <c r="H3" s="28" t="s">
        <v>43</v>
      </c>
      <c r="I3" s="30">
        <v>9.8000000000000007</v>
      </c>
      <c r="J3" s="29" t="s">
        <v>52</v>
      </c>
      <c r="K3" s="30">
        <f>3.8*3.6</f>
        <v>13.68</v>
      </c>
      <c r="L3" s="29" t="s">
        <v>44</v>
      </c>
    </row>
    <row r="4" spans="1:12" s="25" customFormat="1" ht="30.6">
      <c r="A4" s="43" t="s">
        <v>29</v>
      </c>
      <c r="B4" s="43" t="s">
        <v>28</v>
      </c>
      <c r="C4" s="43"/>
      <c r="D4" s="44">
        <v>10</v>
      </c>
      <c r="E4" s="42" t="s">
        <v>21</v>
      </c>
      <c r="F4" s="33">
        <v>11.4</v>
      </c>
      <c r="G4" s="34">
        <v>5.08</v>
      </c>
      <c r="H4" s="28" t="s">
        <v>43</v>
      </c>
      <c r="I4" s="30">
        <v>14</v>
      </c>
      <c r="J4" s="29" t="s">
        <v>52</v>
      </c>
      <c r="K4" s="30">
        <f>4.2*3.6</f>
        <v>15.120000000000001</v>
      </c>
      <c r="L4" s="29" t="s">
        <v>44</v>
      </c>
    </row>
    <row r="5" spans="1:12" s="25" customFormat="1" ht="30.6">
      <c r="A5" s="43" t="s">
        <v>31</v>
      </c>
      <c r="B5" s="43" t="s">
        <v>30</v>
      </c>
      <c r="C5" s="43"/>
      <c r="D5" s="44">
        <v>10</v>
      </c>
      <c r="E5" s="42" t="s">
        <v>21</v>
      </c>
      <c r="F5" s="33">
        <v>12.88</v>
      </c>
      <c r="G5" s="34">
        <v>15</v>
      </c>
      <c r="H5" s="28" t="s">
        <v>43</v>
      </c>
      <c r="I5" s="30">
        <v>14</v>
      </c>
      <c r="J5" s="29" t="s">
        <v>52</v>
      </c>
      <c r="K5" s="30">
        <f>2.68*3.6</f>
        <v>9.6480000000000015</v>
      </c>
      <c r="L5" s="29" t="s">
        <v>44</v>
      </c>
    </row>
    <row r="6" spans="1:12" s="25" customFormat="1" ht="30.6">
      <c r="A6" s="43" t="s">
        <v>34</v>
      </c>
      <c r="B6" s="43" t="s">
        <v>33</v>
      </c>
      <c r="C6" s="43"/>
      <c r="D6" s="44">
        <v>50</v>
      </c>
      <c r="E6" s="42" t="s">
        <v>32</v>
      </c>
      <c r="F6" s="33">
        <v>10.169499999999999</v>
      </c>
      <c r="G6" s="34">
        <v>7.2</v>
      </c>
      <c r="H6" s="28" t="s">
        <v>43</v>
      </c>
      <c r="I6" s="30">
        <v>10.5</v>
      </c>
      <c r="J6" s="29" t="s">
        <v>52</v>
      </c>
      <c r="K6" s="30">
        <f>1.86*3.6</f>
        <v>6.6960000000000006</v>
      </c>
      <c r="L6" s="29" t="s">
        <v>44</v>
      </c>
    </row>
    <row r="7" spans="1:12" ht="30.6">
      <c r="A7" s="43" t="s">
        <v>36</v>
      </c>
      <c r="B7" s="43" t="s">
        <v>35</v>
      </c>
      <c r="C7" s="43"/>
      <c r="D7" s="44">
        <v>30</v>
      </c>
      <c r="E7" s="42" t="s">
        <v>32</v>
      </c>
      <c r="F7" s="33">
        <v>5.61</v>
      </c>
      <c r="G7" s="34">
        <v>5.51</v>
      </c>
      <c r="H7" s="28" t="s">
        <v>43</v>
      </c>
      <c r="I7" s="30">
        <v>8</v>
      </c>
      <c r="J7" s="29" t="s">
        <v>52</v>
      </c>
      <c r="K7" s="30">
        <f>0.92*3.6</f>
        <v>3.3120000000000003</v>
      </c>
      <c r="L7" s="29" t="s">
        <v>44</v>
      </c>
    </row>
    <row r="8" spans="1:1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</row>
    <row r="10" spans="1:12" ht="13.8">
      <c r="A10" s="25"/>
      <c r="B10" s="25"/>
      <c r="C10" s="25"/>
      <c r="D10" s="46" t="s">
        <v>45</v>
      </c>
      <c r="E10" s="47"/>
      <c r="F10" s="47"/>
      <c r="G10" s="47"/>
      <c r="H10" s="72"/>
      <c r="I10" s="72"/>
      <c r="J10" s="72"/>
    </row>
    <row r="11" spans="1:12" ht="20.399999999999999">
      <c r="A11" s="25"/>
      <c r="B11" s="25"/>
      <c r="C11" s="25"/>
      <c r="D11" s="35" t="s">
        <v>4</v>
      </c>
      <c r="E11" s="35" t="s">
        <v>7</v>
      </c>
      <c r="F11" s="35" t="s">
        <v>17</v>
      </c>
      <c r="G11" s="70" t="s">
        <v>19</v>
      </c>
      <c r="H11" s="35" t="s">
        <v>50</v>
      </c>
      <c r="I11" s="35" t="s">
        <v>51</v>
      </c>
      <c r="J11" s="35" t="s">
        <v>53</v>
      </c>
    </row>
    <row r="12" spans="1:12" s="25" customFormat="1" ht="30.6">
      <c r="D12" s="66" t="s">
        <v>22</v>
      </c>
      <c r="E12" s="63">
        <v>10</v>
      </c>
      <c r="F12" s="63" t="s">
        <v>21</v>
      </c>
      <c r="G12" s="71">
        <f>+F3*D3</f>
        <v>23.728999999999999</v>
      </c>
      <c r="H12" s="69">
        <f>G3*D3</f>
        <v>50.8</v>
      </c>
      <c r="I12" s="69">
        <f>I3*D3</f>
        <v>98</v>
      </c>
      <c r="J12" s="69">
        <f>K3*D3</f>
        <v>136.80000000000001</v>
      </c>
    </row>
    <row r="13" spans="1:12" s="25" customFormat="1" ht="30.6">
      <c r="D13" s="66" t="s">
        <v>28</v>
      </c>
      <c r="E13" s="63">
        <v>10</v>
      </c>
      <c r="F13" s="63" t="s">
        <v>21</v>
      </c>
      <c r="G13" s="71">
        <f>+F4*D4</f>
        <v>114</v>
      </c>
      <c r="H13" s="69">
        <f t="shared" ref="H13:H16" si="0">G4*D4</f>
        <v>50.8</v>
      </c>
      <c r="I13" s="69">
        <f t="shared" ref="I13:I16" si="1">I4*D4</f>
        <v>140</v>
      </c>
      <c r="J13" s="69">
        <f t="shared" ref="J13:J16" si="2">K4*D4</f>
        <v>151.20000000000002</v>
      </c>
    </row>
    <row r="14" spans="1:12" s="25" customFormat="1" ht="30.6">
      <c r="D14" s="66" t="s">
        <v>30</v>
      </c>
      <c r="E14" s="63">
        <v>10</v>
      </c>
      <c r="F14" s="63" t="s">
        <v>21</v>
      </c>
      <c r="G14" s="71">
        <f t="shared" ref="G13:G15" si="3">+F5*D5</f>
        <v>128.80000000000001</v>
      </c>
      <c r="H14" s="69">
        <f t="shared" si="0"/>
        <v>150</v>
      </c>
      <c r="I14" s="69">
        <f t="shared" si="1"/>
        <v>140</v>
      </c>
      <c r="J14" s="69">
        <f t="shared" si="2"/>
        <v>96.480000000000018</v>
      </c>
    </row>
    <row r="15" spans="1:12" s="25" customFormat="1" ht="30.6">
      <c r="D15" s="66" t="s">
        <v>33</v>
      </c>
      <c r="E15" s="63">
        <v>50</v>
      </c>
      <c r="F15" s="63" t="s">
        <v>32</v>
      </c>
      <c r="G15" s="71">
        <f t="shared" si="3"/>
        <v>508.47499999999997</v>
      </c>
      <c r="H15" s="69">
        <f t="shared" si="0"/>
        <v>360</v>
      </c>
      <c r="I15" s="69">
        <f t="shared" si="1"/>
        <v>525</v>
      </c>
      <c r="J15" s="69">
        <f t="shared" si="2"/>
        <v>334.8</v>
      </c>
    </row>
    <row r="16" spans="1:12" s="25" customFormat="1" ht="31.2" thickBot="1">
      <c r="A16" s="31"/>
      <c r="D16" s="64" t="s">
        <v>35</v>
      </c>
      <c r="E16" s="65">
        <v>30</v>
      </c>
      <c r="F16" s="66" t="s">
        <v>32</v>
      </c>
      <c r="G16" s="69">
        <f>+F7*D7</f>
        <v>168.3</v>
      </c>
      <c r="H16" s="69">
        <f t="shared" si="0"/>
        <v>165.29999999999998</v>
      </c>
      <c r="I16" s="69">
        <f t="shared" si="1"/>
        <v>240</v>
      </c>
      <c r="J16" s="69">
        <f>K7*D7</f>
        <v>99.360000000000014</v>
      </c>
    </row>
    <row r="17" spans="1:12" ht="14.4" thickBot="1">
      <c r="A17" s="32"/>
      <c r="B17" s="25"/>
      <c r="C17" s="25"/>
      <c r="D17" s="40"/>
      <c r="E17" s="45"/>
      <c r="F17" s="76" t="s">
        <v>54</v>
      </c>
      <c r="G17" s="74">
        <f>+SUM(G12:G16)</f>
        <v>943.30399999999986</v>
      </c>
      <c r="H17" s="75">
        <f>SUM(H12:H16)</f>
        <v>776.9</v>
      </c>
      <c r="I17" s="75">
        <f>SUM(I12:I16)</f>
        <v>1143</v>
      </c>
      <c r="J17" s="75">
        <f>SUM(J12:J16)</f>
        <v>818.64</v>
      </c>
    </row>
    <row r="18" spans="1:12" ht="14.4" thickBot="1">
      <c r="A18" s="32"/>
      <c r="B18" s="25"/>
      <c r="C18" s="25"/>
      <c r="D18" s="40"/>
      <c r="E18" s="41"/>
      <c r="G18" s="73" t="s">
        <v>46</v>
      </c>
      <c r="H18" s="67">
        <f>+G17-H17</f>
        <v>166.40399999999988</v>
      </c>
      <c r="I18" s="67">
        <f>+G17-I17</f>
        <v>-199.69600000000014</v>
      </c>
      <c r="J18" s="68">
        <f>+G17-J17</f>
        <v>124.66399999999987</v>
      </c>
      <c r="K18" s="40"/>
      <c r="L18" s="40"/>
    </row>
    <row r="19" spans="1:12">
      <c r="A19" s="25"/>
      <c r="B19" s="25"/>
      <c r="C19" s="25"/>
      <c r="D19" s="39"/>
      <c r="E19" s="39"/>
      <c r="F19" s="25"/>
      <c r="G19" s="25"/>
      <c r="H19" s="25"/>
      <c r="I19" s="25"/>
      <c r="J19" s="36"/>
      <c r="K19" s="25"/>
      <c r="L19" s="25"/>
    </row>
    <row r="20" spans="1:12" ht="15" thickBot="1">
      <c r="A20" s="31"/>
      <c r="B20" s="25"/>
      <c r="C20" s="25"/>
      <c r="D20" s="39"/>
      <c r="E20" s="39"/>
      <c r="F20" s="25"/>
      <c r="G20" s="25"/>
      <c r="H20" s="25"/>
      <c r="I20" s="25"/>
      <c r="J20" s="25"/>
      <c r="K20" s="25"/>
      <c r="L20" s="25"/>
    </row>
    <row r="21" spans="1:12" ht="15" thickBot="1">
      <c r="A21" s="31"/>
      <c r="B21" s="25"/>
      <c r="C21" s="25"/>
      <c r="D21" s="39"/>
      <c r="E21" s="39"/>
      <c r="F21" s="25"/>
      <c r="G21" s="25"/>
      <c r="H21" s="59" t="s">
        <v>47</v>
      </c>
      <c r="I21" s="60"/>
      <c r="J21" s="61" t="s">
        <v>48</v>
      </c>
      <c r="K21" s="62"/>
      <c r="L21" s="25"/>
    </row>
    <row r="22" spans="1:12" ht="14.4">
      <c r="A22" s="31"/>
      <c r="B22" s="25"/>
      <c r="C22" s="25"/>
      <c r="D22" s="25"/>
      <c r="E22" s="25"/>
      <c r="F22" s="25"/>
      <c r="G22" s="25"/>
      <c r="H22" s="37"/>
      <c r="I22" s="37"/>
      <c r="J22" s="37"/>
      <c r="K22" s="37"/>
      <c r="L22" s="25"/>
    </row>
    <row r="23" spans="1:12" ht="15" thickBot="1">
      <c r="A23" s="31"/>
      <c r="B23" s="25"/>
      <c r="C23" s="25"/>
      <c r="D23" s="58"/>
      <c r="E23" s="58"/>
      <c r="F23" s="25"/>
      <c r="G23" s="25"/>
      <c r="H23" s="38" t="s">
        <v>49</v>
      </c>
      <c r="I23" s="37"/>
      <c r="J23" s="37"/>
      <c r="K23" s="37"/>
      <c r="L23" s="25"/>
    </row>
    <row r="24" spans="1:12" ht="14.4">
      <c r="A24" s="31"/>
      <c r="B24" s="25"/>
      <c r="C24" s="25"/>
      <c r="D24" s="37"/>
      <c r="E24" s="37"/>
      <c r="F24" s="25"/>
      <c r="G24" s="25"/>
      <c r="H24" s="49" t="s">
        <v>55</v>
      </c>
      <c r="I24" s="50"/>
      <c r="J24" s="50"/>
      <c r="K24" s="50"/>
      <c r="L24" s="51"/>
    </row>
    <row r="25" spans="1:12" ht="14.4">
      <c r="A25" s="31"/>
      <c r="B25" s="25"/>
      <c r="C25" s="25"/>
      <c r="D25" s="37"/>
      <c r="E25" s="37"/>
      <c r="F25" s="25"/>
      <c r="G25" s="25"/>
      <c r="H25" s="52"/>
      <c r="I25" s="53"/>
      <c r="J25" s="53"/>
      <c r="K25" s="53"/>
      <c r="L25" s="54"/>
    </row>
    <row r="26" spans="1:12" ht="15" thickBot="1">
      <c r="A26" s="31"/>
      <c r="B26" s="25"/>
      <c r="C26" s="25"/>
      <c r="D26" s="37"/>
      <c r="E26" s="37"/>
      <c r="F26" s="25"/>
      <c r="G26" s="25"/>
      <c r="H26" s="55"/>
      <c r="I26" s="56"/>
      <c r="J26" s="56"/>
      <c r="K26" s="56"/>
      <c r="L26" s="57"/>
    </row>
  </sheetData>
  <mergeCells count="5">
    <mergeCell ref="A1:L1"/>
    <mergeCell ref="H24:L26"/>
    <mergeCell ref="D23:E23"/>
    <mergeCell ref="H21:I21"/>
    <mergeCell ref="J21:K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PED 576</vt:lpstr>
      <vt:lpstr>COMPARATIVO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Cabrera (OSF-PAI)</dc:creator>
  <cp:lastModifiedBy>Apps for Compras</cp:lastModifiedBy>
  <dcterms:created xsi:type="dcterms:W3CDTF">2025-07-21T21:20:57Z</dcterms:created>
  <dcterms:modified xsi:type="dcterms:W3CDTF">2025-07-21T21:21:07Z</dcterms:modified>
</cp:coreProperties>
</file>