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quantumpe-my.sharepoint.com/personal/maria_cabrera_osf_pe/Documents/Documentos/Comparativos/"/>
    </mc:Choice>
  </mc:AlternateContent>
  <xr:revisionPtr revIDLastSave="25" documentId="8_{7569E9C6-200F-46B0-BDF5-45C918DEB557}" xr6:coauthVersionLast="47" xr6:coauthVersionMax="47" xr10:uidLastSave="{EFF728F9-7D97-4B54-BD4B-6C13AF1E8B7E}"/>
  <bookViews>
    <workbookView xWindow="-108" yWindow="-108" windowWidth="23256" windowHeight="12456" activeTab="1" xr2:uid="{FB5B3EF6-AA25-4245-AFB2-63625FED4984}"/>
  </bookViews>
  <sheets>
    <sheet name="PED 567" sheetId="1" r:id="rId1"/>
    <sheet name="Comparativo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3" l="1"/>
  <c r="H18" i="3" s="1"/>
  <c r="J17" i="3"/>
  <c r="I17" i="3"/>
  <c r="I16" i="3"/>
  <c r="I13" i="3"/>
  <c r="I14" i="3"/>
  <c r="I15" i="3"/>
  <c r="I12" i="3"/>
  <c r="J16" i="3"/>
  <c r="J13" i="3"/>
  <c r="J14" i="3"/>
  <c r="J15" i="3"/>
  <c r="J12" i="3"/>
  <c r="K13" i="3"/>
  <c r="K15" i="3"/>
  <c r="K16" i="3"/>
  <c r="K12" i="3"/>
  <c r="K17" i="3" s="1"/>
  <c r="M15" i="3"/>
  <c r="M14" i="3"/>
  <c r="G14" i="3" s="1"/>
  <c r="M16" i="3"/>
  <c r="M13" i="3"/>
  <c r="L16" i="3"/>
  <c r="L13" i="3"/>
  <c r="L14" i="3"/>
  <c r="L15" i="3"/>
  <c r="L12" i="3"/>
  <c r="G7" i="3"/>
  <c r="H16" i="3" s="1"/>
  <c r="G6" i="3"/>
  <c r="H15" i="3" s="1"/>
  <c r="G5" i="3"/>
  <c r="H14" i="3" s="1"/>
  <c r="G4" i="3"/>
  <c r="H13" i="3" s="1"/>
  <c r="G3" i="3"/>
  <c r="H12" i="3" s="1"/>
  <c r="H17" i="3" s="1"/>
  <c r="I18" i="3" l="1"/>
  <c r="L18" i="3"/>
  <c r="J18" i="3"/>
  <c r="M18" i="3"/>
  <c r="K18" i="3"/>
  <c r="M17" i="3"/>
  <c r="L17" i="3"/>
</calcChain>
</file>

<file path=xl/sharedStrings.xml><?xml version="1.0" encoding="utf-8"?>
<sst xmlns="http://schemas.openxmlformats.org/spreadsheetml/2006/main" count="166" uniqueCount="70">
  <si>
    <t>Centro de Costos</t>
  </si>
  <si>
    <t/>
  </si>
  <si>
    <t>N°</t>
  </si>
  <si>
    <t>Cód. Prod./Serv.</t>
  </si>
  <si>
    <t>Producto/Servicio</t>
  </si>
  <si>
    <t>Detalle</t>
  </si>
  <si>
    <t>Cantidad</t>
  </si>
  <si>
    <t>Proveedor</t>
  </si>
  <si>
    <t>Moneda</t>
  </si>
  <si>
    <t>Aprobado</t>
  </si>
  <si>
    <t>Área de destino</t>
  </si>
  <si>
    <t>Atendido</t>
  </si>
  <si>
    <t>Centro de Costo</t>
  </si>
  <si>
    <t>Rubro</t>
  </si>
  <si>
    <t>Sub Rubro</t>
  </si>
  <si>
    <t>Activo Fijo</t>
  </si>
  <si>
    <t>Medida</t>
  </si>
  <si>
    <t>Costo</t>
  </si>
  <si>
    <t>Costo Unit. Ant. (S/)</t>
  </si>
  <si>
    <t>Stock Almacén</t>
  </si>
  <si>
    <t>BRIDA INOX SCH40 PARA EJE 1 ½”</t>
  </si>
  <si>
    <t>UNIDAD (BIENES)</t>
  </si>
  <si>
    <t>BRIDA INOX304 1 1/2" 150PSI</t>
  </si>
  <si>
    <t>140000522</t>
  </si>
  <si>
    <t>MANTENIMIENTO PLANTA HARINA ABC</t>
  </si>
  <si>
    <t>OSF-ABC FJ COCINA HA</t>
  </si>
  <si>
    <t>CIF Fijo</t>
  </si>
  <si>
    <t>Mantenimiento</t>
  </si>
  <si>
    <t>UNIÓN SIMPLE ROSCA 2"INOX SCH40</t>
  </si>
  <si>
    <t>UNION SIMPLE INOX304 2" NPT</t>
  </si>
  <si>
    <t>140004721</t>
  </si>
  <si>
    <t>UNIÓN SIMPLE ROSCA 3/4" INOX SCH40</t>
  </si>
  <si>
    <t>UNION SIMPLE INOX304 3/4" NPT</t>
  </si>
  <si>
    <t>140004722</t>
  </si>
  <si>
    <t xml:space="preserve"> TAPÓN MACHO 2" INOX SCH40</t>
  </si>
  <si>
    <t>TAPON MACHO 2" INOX SCH40</t>
  </si>
  <si>
    <t>140010756</t>
  </si>
  <si>
    <t>TAPÓN MACHO 3/4" INOX SCH40</t>
  </si>
  <si>
    <t>TAPON MACHO 3/4" INOX SCH40</t>
  </si>
  <si>
    <t>140010757</t>
  </si>
  <si>
    <t>Sub Total CU A.:</t>
  </si>
  <si>
    <t>Total:</t>
  </si>
  <si>
    <t>CUADRO COMPARATIVO DE ALTERNATIVAS DE COMPRA</t>
  </si>
  <si>
    <t>Condición de pago</t>
  </si>
  <si>
    <t>Condición de pago2</t>
  </si>
  <si>
    <t>Condición de pago4</t>
  </si>
  <si>
    <t>Condición de pago5</t>
  </si>
  <si>
    <t>Condición de pago6</t>
  </si>
  <si>
    <t>INSUMIN</t>
  </si>
  <si>
    <t>SSG</t>
  </si>
  <si>
    <t>Condición de pago8</t>
  </si>
  <si>
    <t>CRED 30 DIAS</t>
  </si>
  <si>
    <t>CRED 15 DIAS</t>
  </si>
  <si>
    <t>CRED 45 DIAS</t>
  </si>
  <si>
    <t>A TRATAR</t>
  </si>
  <si>
    <t>CREDITO 30 D</t>
  </si>
  <si>
    <t>ANÁLISIS HISTÓRICO DE PRECIO SISTEMA VS PROPUESTAS DE COTIZACIÓN</t>
  </si>
  <si>
    <t>PRECIO REF DEL SISTEMA</t>
  </si>
  <si>
    <t>PROV. FERRETERIA ROAL</t>
  </si>
  <si>
    <t>PROV. MARTEC</t>
  </si>
  <si>
    <t>PROV. COMERCIAL MEFA</t>
  </si>
  <si>
    <t>PROV SSG</t>
  </si>
  <si>
    <t>AHORRO</t>
  </si>
  <si>
    <t>PROVEEDOR FINAL</t>
  </si>
  <si>
    <t>DYSMAR</t>
  </si>
  <si>
    <t>COMEFA</t>
  </si>
  <si>
    <t>MARTEC</t>
  </si>
  <si>
    <t>FERRETERIA ROAL</t>
  </si>
  <si>
    <t>FERRETERÍA ROAL</t>
  </si>
  <si>
    <t>Se cotizó a diferentes proveedores, pero se decidió por Ferretería Roal, por ser el que cumple con las especificaciones técnicas que el área usuaria está solicitando. Los proveedores a los que se cotizó en algunos casos cotizaron los productos en materiales que no cumplen con lo solicitado y en otros casos proveedores como Insumin es un proveedor nuevo que se evaluará y solicitará su incorporación a nuestra base de datos de proveedores.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</si>
</sst>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S/&quot;\ * #,##0.00_-;\-&quot;S/&quot;\ * #,##0.00_-;_-&quot;S/&quot;\ * &quot;-&quot;??_-;_-@_-"/>
    <numFmt numFmtId="164" formatCode="#,##0.000"/>
    <numFmt numFmtId="165" formatCode="#,##0.0000"/>
    <numFmt numFmtId="166" formatCode="###,##0.0000"/>
    <numFmt numFmtId="167" formatCode="#,###,##0.0000"/>
    <numFmt numFmtId="171" formatCode="_-&quot;S/&quot;\ * #,##0.00_-;\-&quot;S/&quot;\ * #,##0.00_-;_-&quot;S/&quot;\ * &quot;-&quot;??_-;_-@_-"/>
    <numFmt numFmtId="172" formatCode="_-[$S/-280A]\ * #,##0.00_-;\-[$S/-280A]\ * #,##0.00_-;_-[$S/-280A]\ * &quot;-&quot;??_-;_-@_-"/>
    <numFmt numFmtId="175" formatCode="0.00000"/>
  </numFmts>
  <fonts count="19">
    <font>
      <sz val="10"/>
      <name val="Arial"/>
    </font>
    <font>
      <sz val="10"/>
      <name val="Arial"/>
    </font>
    <font>
      <b/>
      <sz val="8"/>
      <color indexed="63"/>
      <name val="Calibri"/>
    </font>
    <font>
      <sz val="8"/>
      <color indexed="63"/>
      <name val="Calibri"/>
    </font>
    <font>
      <u/>
      <sz val="8"/>
      <color indexed="63"/>
      <name val="Calibri"/>
    </font>
    <font>
      <sz val="11"/>
      <color theme="1"/>
      <name val="Aptos Narrow"/>
      <family val="2"/>
      <scheme val="minor"/>
    </font>
    <font>
      <b/>
      <sz val="8"/>
      <color indexed="63"/>
      <name val="Calibri"/>
      <family val="2"/>
    </font>
    <font>
      <sz val="8"/>
      <color indexed="63"/>
      <name val="Calibri"/>
      <family val="2"/>
    </font>
    <font>
      <sz val="10"/>
      <name val="Arial"/>
      <family val="2"/>
    </font>
    <font>
      <sz val="10"/>
      <name val="Calibri"/>
      <family val="2"/>
    </font>
    <font>
      <sz val="8"/>
      <name val="Calibri"/>
      <family val="2"/>
    </font>
    <font>
      <sz val="8"/>
      <color rgb="FFFF0000"/>
      <name val="Calibri"/>
      <family val="2"/>
    </font>
    <font>
      <b/>
      <sz val="8"/>
      <color rgb="FFFF0000"/>
      <name val="Calibri"/>
      <family val="2"/>
    </font>
    <font>
      <sz val="11"/>
      <color rgb="FF174E86"/>
      <name val="Aptos"/>
      <family val="2"/>
    </font>
    <font>
      <b/>
      <sz val="11"/>
      <color rgb="FF174E86"/>
      <name val="Inherit"/>
    </font>
    <font>
      <b/>
      <sz val="10"/>
      <name val="Arial"/>
      <family val="2"/>
    </font>
    <font>
      <b/>
      <sz val="10"/>
      <name val="Calibri"/>
      <family val="2"/>
    </font>
    <font>
      <b/>
      <sz val="8"/>
      <color theme="8" tint="-0.249977111117893"/>
      <name val="Calibri"/>
      <family val="2"/>
    </font>
    <font>
      <sz val="10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8" fillId="0" borderId="0"/>
    <xf numFmtId="0" fontId="5" fillId="0" borderId="0"/>
    <xf numFmtId="171" fontId="1" fillId="0" borderId="0" applyFont="0" applyFill="0" applyBorder="0" applyAlignment="0" applyProtection="0"/>
    <xf numFmtId="0" fontId="8" fillId="0" borderId="0"/>
  </cellStyleXfs>
  <cellXfs count="87">
    <xf numFmtId="0" fontId="0" fillId="0" borderId="0" xfId="0"/>
    <xf numFmtId="49" fontId="2" fillId="2" borderId="1" xfId="0" applyNumberFormat="1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left" vertical="top" wrapText="1"/>
    </xf>
    <xf numFmtId="49" fontId="3" fillId="3" borderId="1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top" wrapText="1"/>
    </xf>
    <xf numFmtId="164" fontId="3" fillId="3" borderId="1" xfId="0" applyNumberFormat="1" applyFont="1" applyFill="1" applyBorder="1" applyAlignment="1">
      <alignment horizontal="right" vertical="top"/>
    </xf>
    <xf numFmtId="49" fontId="3" fillId="3" borderId="1" xfId="0" applyNumberFormat="1" applyFont="1" applyFill="1" applyBorder="1" applyAlignment="1">
      <alignment horizontal="left" vertical="top" wrapText="1"/>
    </xf>
    <xf numFmtId="49" fontId="3" fillId="3" borderId="1" xfId="0" applyNumberFormat="1" applyFont="1" applyFill="1" applyBorder="1" applyAlignment="1">
      <alignment horizontal="center" vertical="top"/>
    </xf>
    <xf numFmtId="49" fontId="4" fillId="3" borderId="1" xfId="0" applyNumberFormat="1" applyFont="1" applyFill="1" applyBorder="1" applyAlignment="1">
      <alignment horizontal="left" vertical="top" wrapText="1"/>
    </xf>
    <xf numFmtId="165" fontId="3" fillId="3" borderId="1" xfId="0" applyNumberFormat="1" applyFont="1" applyFill="1" applyBorder="1" applyAlignment="1">
      <alignment horizontal="right" vertical="top"/>
    </xf>
    <xf numFmtId="4" fontId="3" fillId="3" borderId="1" xfId="0" applyNumberFormat="1" applyFont="1" applyFill="1" applyBorder="1" applyAlignment="1">
      <alignment horizontal="right" vertical="top"/>
    </xf>
    <xf numFmtId="49" fontId="3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164" fontId="3" fillId="2" borderId="1" xfId="0" applyNumberFormat="1" applyFont="1" applyFill="1" applyBorder="1" applyAlignment="1">
      <alignment horizontal="right" vertical="top"/>
    </xf>
    <xf numFmtId="49" fontId="3" fillId="2" borderId="1" xfId="0" applyNumberFormat="1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center" vertical="top"/>
    </xf>
    <xf numFmtId="49" fontId="4" fillId="2" borderId="1" xfId="0" applyNumberFormat="1" applyFont="1" applyFill="1" applyBorder="1" applyAlignment="1">
      <alignment horizontal="left" vertical="top" wrapText="1"/>
    </xf>
    <xf numFmtId="165" fontId="3" fillId="2" borderId="1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 applyAlignment="1">
      <alignment horizontal="right" vertical="top"/>
    </xf>
    <xf numFmtId="49" fontId="2" fillId="2" borderId="1" xfId="0" applyNumberFormat="1" applyFont="1" applyFill="1" applyBorder="1" applyAlignment="1">
      <alignment horizontal="right" vertical="top" wrapText="1"/>
    </xf>
    <xf numFmtId="166" fontId="2" fillId="2" borderId="1" xfId="0" applyNumberFormat="1" applyFont="1" applyFill="1" applyBorder="1" applyAlignment="1">
      <alignment horizontal="right" vertical="top"/>
    </xf>
    <xf numFmtId="167" fontId="2" fillId="2" borderId="1" xfId="0" applyNumberFormat="1" applyFont="1" applyFill="1" applyBorder="1" applyAlignment="1">
      <alignment horizontal="right" vertical="top"/>
    </xf>
    <xf numFmtId="49" fontId="2" fillId="2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right" vertical="top"/>
    </xf>
    <xf numFmtId="0" fontId="0" fillId="0" borderId="0" xfId="0"/>
    <xf numFmtId="49" fontId="6" fillId="0" borderId="2" xfId="0" applyNumberFormat="1" applyFont="1" applyBorder="1" applyAlignment="1">
      <alignment horizontal="center" vertical="top" wrapText="1"/>
    </xf>
    <xf numFmtId="49" fontId="12" fillId="0" borderId="2" xfId="0" applyNumberFormat="1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172" fontId="7" fillId="0" borderId="2" xfId="0" applyNumberFormat="1" applyFont="1" applyBorder="1" applyAlignment="1">
      <alignment horizontal="center" vertical="center"/>
    </xf>
    <xf numFmtId="172" fontId="7" fillId="0" borderId="2" xfId="4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172" fontId="11" fillId="0" borderId="2" xfId="0" applyNumberFormat="1" applyFont="1" applyBorder="1" applyAlignment="1">
      <alignment horizontal="center" vertical="center"/>
    </xf>
    <xf numFmtId="49" fontId="6" fillId="4" borderId="2" xfId="0" applyNumberFormat="1" applyFont="1" applyFill="1" applyBorder="1" applyAlignment="1">
      <alignment horizontal="center" vertical="center" wrapText="1"/>
    </xf>
    <xf numFmtId="172" fontId="0" fillId="0" borderId="0" xfId="0" applyNumberFormat="1"/>
    <xf numFmtId="0" fontId="8" fillId="0" borderId="0" xfId="5"/>
    <xf numFmtId="0" fontId="8" fillId="0" borderId="0" xfId="5" applyAlignment="1">
      <alignment horizontal="center" vertical="center"/>
    </xf>
    <xf numFmtId="0" fontId="9" fillId="0" borderId="0" xfId="0" applyFont="1"/>
    <xf numFmtId="172" fontId="9" fillId="0" borderId="0" xfId="0" applyNumberFormat="1" applyFont="1"/>
    <xf numFmtId="166" fontId="12" fillId="5" borderId="5" xfId="0" applyNumberFormat="1" applyFont="1" applyFill="1" applyBorder="1" applyAlignment="1">
      <alignment horizontal="center" vertical="center"/>
    </xf>
    <xf numFmtId="172" fontId="9" fillId="5" borderId="7" xfId="0" applyNumberFormat="1" applyFont="1" applyFill="1" applyBorder="1"/>
    <xf numFmtId="172" fontId="9" fillId="5" borderId="8" xfId="0" applyNumberFormat="1" applyFont="1" applyFill="1" applyBorder="1"/>
    <xf numFmtId="167" fontId="6" fillId="2" borderId="0" xfId="0" applyNumberFormat="1" applyFont="1" applyFill="1" applyAlignment="1">
      <alignment horizontal="right" vertical="top"/>
    </xf>
    <xf numFmtId="172" fontId="9" fillId="0" borderId="2" xfId="0" applyNumberFormat="1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/>
    </xf>
    <xf numFmtId="0" fontId="16" fillId="4" borderId="17" xfId="0" applyFont="1" applyFill="1" applyBorder="1" applyAlignment="1">
      <alignment horizontal="center"/>
    </xf>
    <xf numFmtId="0" fontId="16" fillId="4" borderId="3" xfId="0" applyFont="1" applyFill="1" applyBorder="1" applyAlignment="1">
      <alignment horizontal="center"/>
    </xf>
    <xf numFmtId="0" fontId="15" fillId="4" borderId="2" xfId="0" applyFont="1" applyFill="1" applyBorder="1" applyAlignment="1">
      <alignment horizontal="center"/>
    </xf>
    <xf numFmtId="0" fontId="15" fillId="0" borderId="6" xfId="5" applyFont="1" applyBorder="1" applyAlignment="1">
      <alignment horizontal="left"/>
    </xf>
    <xf numFmtId="0" fontId="15" fillId="0" borderId="8" xfId="5" applyFont="1" applyBorder="1" applyAlignment="1">
      <alignment horizontal="left"/>
    </xf>
    <xf numFmtId="49" fontId="15" fillId="4" borderId="6" xfId="5" applyNumberFormat="1" applyFont="1" applyFill="1" applyBorder="1" applyAlignment="1">
      <alignment horizontal="center" vertical="center"/>
    </xf>
    <xf numFmtId="49" fontId="15" fillId="4" borderId="8" xfId="5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left" vertical="top" wrapText="1"/>
    </xf>
    <xf numFmtId="49" fontId="6" fillId="0" borderId="2" xfId="0" applyNumberFormat="1" applyFont="1" applyFill="1" applyBorder="1" applyAlignment="1">
      <alignment horizontal="center" vertical="top" wrapText="1"/>
    </xf>
    <xf numFmtId="49" fontId="17" fillId="0" borderId="2" xfId="0" applyNumberFormat="1" applyFont="1" applyFill="1" applyBorder="1" applyAlignment="1">
      <alignment horizontal="center" vertical="top" wrapText="1"/>
    </xf>
    <xf numFmtId="172" fontId="7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172" fontId="6" fillId="0" borderId="2" xfId="0" applyNumberFormat="1" applyFont="1" applyFill="1" applyBorder="1" applyAlignment="1">
      <alignment horizontal="center" vertical="top" wrapText="1"/>
    </xf>
    <xf numFmtId="172" fontId="6" fillId="0" borderId="2" xfId="1" applyNumberFormat="1" applyFont="1" applyFill="1" applyBorder="1" applyAlignment="1">
      <alignment horizontal="center" vertical="top" wrapText="1"/>
    </xf>
    <xf numFmtId="49" fontId="3" fillId="0" borderId="0" xfId="0" applyNumberFormat="1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 wrapText="1"/>
    </xf>
    <xf numFmtId="172" fontId="9" fillId="0" borderId="0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/>
    </xf>
    <xf numFmtId="49" fontId="3" fillId="0" borderId="2" xfId="0" applyNumberFormat="1" applyFont="1" applyFill="1" applyBorder="1" applyAlignment="1">
      <alignment horizontal="center" vertical="top" wrapText="1"/>
    </xf>
    <xf numFmtId="49" fontId="12" fillId="0" borderId="2" xfId="0" applyNumberFormat="1" applyFont="1" applyFill="1" applyBorder="1" applyAlignment="1">
      <alignment horizontal="center" vertical="top" wrapText="1"/>
    </xf>
    <xf numFmtId="172" fontId="7" fillId="0" borderId="2" xfId="0" applyNumberFormat="1" applyFont="1" applyFill="1" applyBorder="1" applyAlignment="1">
      <alignment horizontal="center" vertical="top" wrapText="1"/>
    </xf>
    <xf numFmtId="20" fontId="8" fillId="0" borderId="0" xfId="0" applyNumberFormat="1" applyFont="1"/>
    <xf numFmtId="20" fontId="0" fillId="0" borderId="0" xfId="0" applyNumberFormat="1"/>
    <xf numFmtId="16" fontId="8" fillId="0" borderId="0" xfId="0" applyNumberFormat="1" applyFont="1"/>
    <xf numFmtId="172" fontId="18" fillId="0" borderId="0" xfId="0" applyNumberFormat="1" applyFont="1" applyFill="1" applyBorder="1" applyAlignment="1">
      <alignment horizontal="center" vertical="center"/>
    </xf>
    <xf numFmtId="175" fontId="0" fillId="0" borderId="0" xfId="0" applyNumberFormat="1"/>
    <xf numFmtId="0" fontId="0" fillId="5" borderId="10" xfId="0" applyFill="1" applyBorder="1" applyAlignment="1">
      <alignment horizontal="left" wrapText="1"/>
    </xf>
    <xf numFmtId="0" fontId="0" fillId="5" borderId="11" xfId="0" applyFill="1" applyBorder="1" applyAlignment="1">
      <alignment horizontal="left" wrapText="1"/>
    </xf>
    <xf numFmtId="0" fontId="0" fillId="5" borderId="12" xfId="0" applyFill="1" applyBorder="1" applyAlignment="1">
      <alignment horizontal="left" wrapText="1"/>
    </xf>
    <xf numFmtId="0" fontId="0" fillId="5" borderId="15" xfId="0" applyFill="1" applyBorder="1" applyAlignment="1">
      <alignment horizontal="left" wrapText="1"/>
    </xf>
    <xf numFmtId="0" fontId="0" fillId="5" borderId="0" xfId="0" applyFill="1" applyBorder="1" applyAlignment="1">
      <alignment horizontal="left" wrapText="1"/>
    </xf>
    <xf numFmtId="0" fontId="0" fillId="5" borderId="16" xfId="0" applyFill="1" applyBorder="1" applyAlignment="1">
      <alignment horizontal="left" wrapText="1"/>
    </xf>
    <xf numFmtId="0" fontId="0" fillId="5" borderId="13" xfId="0" applyFill="1" applyBorder="1" applyAlignment="1">
      <alignment horizontal="left" wrapText="1"/>
    </xf>
    <xf numFmtId="0" fontId="0" fillId="5" borderId="14" xfId="0" applyFill="1" applyBorder="1" applyAlignment="1">
      <alignment horizontal="left" wrapText="1"/>
    </xf>
    <xf numFmtId="0" fontId="0" fillId="5" borderId="9" xfId="0" applyFill="1" applyBorder="1" applyAlignment="1">
      <alignment horizontal="left" wrapText="1"/>
    </xf>
  </cellXfs>
  <cellStyles count="6">
    <cellStyle name="Moneda" xfId="1" builtinId="4"/>
    <cellStyle name="Moneda 2" xfId="4" xr:uid="{1530A2D8-5D57-4827-9A39-3E72259FECC8}"/>
    <cellStyle name="Normal" xfId="0" builtinId="0"/>
    <cellStyle name="Normal 2" xfId="2" xr:uid="{9A07655D-5708-4F0D-9431-8F478C3344FA}"/>
    <cellStyle name="Normal 2 2" xfId="3" xr:uid="{95D91955-3EA6-496F-86FC-0A21C1D44E06}"/>
    <cellStyle name="Normal 3" xfId="5" xr:uid="{A51904C0-3109-4EF9-9983-9D7002E99D61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FCE4EC"/>
      <rgbColor rgb="00FFFFFF"/>
      <rgbColor rgb="00000000"/>
      <rgbColor rgb="00FFFFFF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EE054-A7DA-46A8-AFB5-792294B539B0}">
  <dimension ref="A1:T8"/>
  <sheetViews>
    <sheetView workbookViewId="0">
      <selection activeCell="E19" sqref="E19"/>
    </sheetView>
  </sheetViews>
  <sheetFormatPr baseColWidth="10" defaultRowHeight="13.2"/>
  <cols>
    <col min="1" max="1" width="4.44140625" customWidth="1"/>
    <col min="2" max="2" width="4.33203125" customWidth="1"/>
    <col min="3" max="3" width="13.6640625" customWidth="1"/>
    <col min="4" max="4" width="24.6640625" customWidth="1"/>
    <col min="5" max="5" width="19.109375" customWidth="1"/>
    <col min="6" max="6" width="12.109375" bestFit="1" customWidth="1"/>
    <col min="7" max="7" width="13.44140625" customWidth="1"/>
    <col min="8" max="8" width="12.88671875" customWidth="1"/>
    <col min="9" max="9" width="15.5546875" customWidth="1"/>
    <col min="10" max="10" width="13.109375" customWidth="1"/>
    <col min="11" max="11" width="33" customWidth="1"/>
    <col min="12" max="12" width="20.44140625" customWidth="1"/>
    <col min="13" max="13" width="24.6640625" customWidth="1"/>
    <col min="14" max="14" width="12.109375" customWidth="1"/>
    <col min="15" max="15" width="12.88671875" customWidth="1"/>
    <col min="16" max="18" width="8.5546875" customWidth="1"/>
    <col min="19" max="19" width="14.6640625" customWidth="1"/>
    <col min="20" max="20" width="22" customWidth="1"/>
    <col min="21" max="256" width="8.88671875" customWidth="1"/>
  </cols>
  <sheetData>
    <row r="1" spans="1:20" ht="16.5" customHeight="1">
      <c r="A1" s="2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16</v>
      </c>
      <c r="H1" s="1" t="s">
        <v>17</v>
      </c>
      <c r="I1" s="1" t="s">
        <v>18</v>
      </c>
      <c r="J1" s="1" t="s">
        <v>10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7</v>
      </c>
      <c r="P1" s="1" t="s">
        <v>8</v>
      </c>
      <c r="Q1" s="1" t="s">
        <v>9</v>
      </c>
      <c r="R1" s="1" t="s">
        <v>11</v>
      </c>
      <c r="S1" s="1" t="s">
        <v>19</v>
      </c>
      <c r="T1" s="1" t="s">
        <v>0</v>
      </c>
    </row>
    <row r="2" spans="1:20" ht="16.5" customHeight="1">
      <c r="A2" s="3" t="s">
        <v>1</v>
      </c>
      <c r="B2" s="7">
        <v>1</v>
      </c>
      <c r="C2" s="3" t="s">
        <v>23</v>
      </c>
      <c r="D2" s="6" t="s">
        <v>22</v>
      </c>
      <c r="E2" s="4" t="s">
        <v>20</v>
      </c>
      <c r="F2" s="5">
        <v>2</v>
      </c>
      <c r="G2" s="3" t="s">
        <v>21</v>
      </c>
      <c r="H2" s="10"/>
      <c r="I2" s="9">
        <v>0</v>
      </c>
      <c r="J2" s="8" t="s">
        <v>24</v>
      </c>
      <c r="K2" s="8" t="s">
        <v>25</v>
      </c>
      <c r="L2" s="6" t="s">
        <v>26</v>
      </c>
      <c r="M2" s="8" t="s">
        <v>27</v>
      </c>
      <c r="N2" s="3"/>
      <c r="O2" s="6"/>
      <c r="P2" s="3" t="s">
        <v>1</v>
      </c>
      <c r="Q2" s="7">
        <v>1</v>
      </c>
    </row>
    <row r="3" spans="1:20" ht="16.5" customHeight="1">
      <c r="A3" s="11" t="s">
        <v>1</v>
      </c>
      <c r="B3" s="15">
        <v>2</v>
      </c>
      <c r="C3" s="11" t="s">
        <v>30</v>
      </c>
      <c r="D3" s="14" t="s">
        <v>29</v>
      </c>
      <c r="E3" s="12" t="s">
        <v>28</v>
      </c>
      <c r="F3" s="13">
        <v>8</v>
      </c>
      <c r="G3" s="11" t="s">
        <v>21</v>
      </c>
      <c r="H3" s="18"/>
      <c r="I3" s="17">
        <v>0</v>
      </c>
      <c r="J3" s="16" t="s">
        <v>24</v>
      </c>
      <c r="K3" s="16" t="s">
        <v>25</v>
      </c>
      <c r="L3" s="14" t="s">
        <v>26</v>
      </c>
      <c r="M3" s="16" t="s">
        <v>27</v>
      </c>
      <c r="N3" s="11"/>
      <c r="O3" s="14"/>
      <c r="P3" s="11" t="s">
        <v>1</v>
      </c>
      <c r="Q3" s="15">
        <v>1</v>
      </c>
    </row>
    <row r="4" spans="1:20" ht="16.5" customHeight="1">
      <c r="A4" s="3" t="s">
        <v>1</v>
      </c>
      <c r="B4" s="7">
        <v>3</v>
      </c>
      <c r="C4" s="3" t="s">
        <v>33</v>
      </c>
      <c r="D4" s="6" t="s">
        <v>32</v>
      </c>
      <c r="E4" s="4" t="s">
        <v>31</v>
      </c>
      <c r="F4" s="5">
        <v>32</v>
      </c>
      <c r="G4" s="3" t="s">
        <v>21</v>
      </c>
      <c r="H4" s="10"/>
      <c r="I4" s="9">
        <v>0</v>
      </c>
      <c r="J4" s="8" t="s">
        <v>24</v>
      </c>
      <c r="K4" s="8" t="s">
        <v>25</v>
      </c>
      <c r="L4" s="6" t="s">
        <v>26</v>
      </c>
      <c r="M4" s="8" t="s">
        <v>27</v>
      </c>
      <c r="N4" s="3"/>
      <c r="O4" s="6"/>
      <c r="P4" s="3" t="s">
        <v>1</v>
      </c>
      <c r="Q4" s="7">
        <v>1</v>
      </c>
    </row>
    <row r="5" spans="1:20" ht="16.5" customHeight="1">
      <c r="A5" s="11" t="s">
        <v>1</v>
      </c>
      <c r="B5" s="15">
        <v>4</v>
      </c>
      <c r="C5" s="11" t="s">
        <v>36</v>
      </c>
      <c r="D5" s="14" t="s">
        <v>35</v>
      </c>
      <c r="E5" s="12" t="s">
        <v>34</v>
      </c>
      <c r="F5" s="13">
        <v>8</v>
      </c>
      <c r="G5" s="11" t="s">
        <v>21</v>
      </c>
      <c r="H5" s="18"/>
      <c r="I5" s="17">
        <v>0</v>
      </c>
      <c r="J5" s="16" t="s">
        <v>24</v>
      </c>
      <c r="K5" s="16" t="s">
        <v>25</v>
      </c>
      <c r="L5" s="14" t="s">
        <v>26</v>
      </c>
      <c r="M5" s="16" t="s">
        <v>27</v>
      </c>
      <c r="N5" s="11"/>
      <c r="O5" s="14"/>
      <c r="P5" s="11" t="s">
        <v>1</v>
      </c>
      <c r="Q5" s="15">
        <v>1</v>
      </c>
    </row>
    <row r="6" spans="1:20" ht="16.5" customHeight="1">
      <c r="A6" s="3" t="s">
        <v>1</v>
      </c>
      <c r="B6" s="7">
        <v>5</v>
      </c>
      <c r="C6" s="3" t="s">
        <v>39</v>
      </c>
      <c r="D6" s="6" t="s">
        <v>38</v>
      </c>
      <c r="E6" s="4" t="s">
        <v>37</v>
      </c>
      <c r="F6" s="5">
        <v>32</v>
      </c>
      <c r="G6" s="3" t="s">
        <v>21</v>
      </c>
      <c r="H6" s="10"/>
      <c r="I6" s="9">
        <v>0</v>
      </c>
      <c r="J6" s="8" t="s">
        <v>24</v>
      </c>
      <c r="K6" s="8" t="s">
        <v>25</v>
      </c>
      <c r="L6" s="6" t="s">
        <v>26</v>
      </c>
      <c r="M6" s="8" t="s">
        <v>27</v>
      </c>
      <c r="N6" s="3"/>
      <c r="O6" s="6"/>
      <c r="P6" s="3" t="s">
        <v>1</v>
      </c>
      <c r="Q6" s="7">
        <v>1</v>
      </c>
    </row>
    <row r="7" spans="1:20" ht="10.95" customHeight="1">
      <c r="A7" s="23" t="s">
        <v>41</v>
      </c>
      <c r="B7" s="22">
        <v>5</v>
      </c>
      <c r="F7" s="21">
        <v>82</v>
      </c>
      <c r="H7" s="19" t="s">
        <v>40</v>
      </c>
      <c r="I7" s="20">
        <v>0</v>
      </c>
    </row>
    <row r="8" spans="1:20" ht="4.05" customHeight="1">
      <c r="A8" s="23"/>
      <c r="B8" s="22"/>
      <c r="F8" s="21"/>
      <c r="I8" s="20"/>
    </row>
  </sheetData>
  <mergeCells count="4">
    <mergeCell ref="I7:I8"/>
    <mergeCell ref="F7:F8"/>
    <mergeCell ref="B7:B8"/>
    <mergeCell ref="A7:A8"/>
  </mergeCells>
  <printOptions gridLines="1" gridLinesSet="0"/>
  <pageMargins left="0.75" right="0.75" top="1" bottom="1" header="0.5" footer="0.5"/>
  <pageSetup paperSize="0" fitToWidth="0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5C177-6BE7-4453-BF27-313BC373AD99}">
  <dimension ref="A1:T26"/>
  <sheetViews>
    <sheetView tabSelected="1" workbookViewId="0">
      <selection activeCell="L18" sqref="L18"/>
    </sheetView>
  </sheetViews>
  <sheetFormatPr baseColWidth="10" defaultRowHeight="13.2"/>
  <cols>
    <col min="6" max="12" width="11.5546875" customWidth="1"/>
  </cols>
  <sheetData>
    <row r="1" spans="1:20">
      <c r="A1" s="50" t="s">
        <v>42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</row>
    <row r="2" spans="1:20" ht="20.399999999999999">
      <c r="A2" s="27" t="s">
        <v>3</v>
      </c>
      <c r="B2" s="27" t="s">
        <v>4</v>
      </c>
      <c r="C2" s="27" t="s">
        <v>5</v>
      </c>
      <c r="D2" s="27" t="s">
        <v>6</v>
      </c>
      <c r="E2" s="27" t="s">
        <v>16</v>
      </c>
      <c r="F2" s="71" t="s">
        <v>18</v>
      </c>
      <c r="G2" s="57" t="s">
        <v>64</v>
      </c>
      <c r="H2" s="57" t="s">
        <v>43</v>
      </c>
      <c r="I2" s="58" t="s">
        <v>67</v>
      </c>
      <c r="J2" s="58" t="s">
        <v>44</v>
      </c>
      <c r="K2" s="57" t="s">
        <v>48</v>
      </c>
      <c r="L2" s="57" t="s">
        <v>45</v>
      </c>
      <c r="M2" s="57" t="s">
        <v>66</v>
      </c>
      <c r="N2" s="57" t="s">
        <v>46</v>
      </c>
      <c r="O2" s="57" t="s">
        <v>65</v>
      </c>
      <c r="P2" s="57" t="s">
        <v>47</v>
      </c>
      <c r="Q2" s="57" t="s">
        <v>49</v>
      </c>
      <c r="R2" s="57" t="s">
        <v>50</v>
      </c>
      <c r="S2" s="26"/>
      <c r="T2" s="26"/>
    </row>
    <row r="3" spans="1:20" s="26" customFormat="1" ht="30.6">
      <c r="A3" s="55" t="s">
        <v>23</v>
      </c>
      <c r="B3" s="56" t="s">
        <v>22</v>
      </c>
      <c r="C3" s="24" t="s">
        <v>20</v>
      </c>
      <c r="D3" s="25">
        <v>2</v>
      </c>
      <c r="E3" s="55" t="s">
        <v>21</v>
      </c>
      <c r="F3" s="28"/>
      <c r="G3" s="72">
        <f>6.8*3.561</f>
        <v>24.2148</v>
      </c>
      <c r="H3" s="60" t="s">
        <v>51</v>
      </c>
      <c r="I3" s="72">
        <v>29.66</v>
      </c>
      <c r="J3" s="60" t="s">
        <v>52</v>
      </c>
      <c r="K3" s="62">
        <v>24.71</v>
      </c>
      <c r="L3" s="61" t="s">
        <v>55</v>
      </c>
      <c r="M3" s="62">
        <v>155</v>
      </c>
      <c r="N3" s="61" t="s">
        <v>53</v>
      </c>
      <c r="O3" s="62">
        <v>23</v>
      </c>
      <c r="P3" s="61" t="s">
        <v>54</v>
      </c>
      <c r="Q3" s="32">
        <v>0</v>
      </c>
      <c r="R3" s="61" t="s">
        <v>55</v>
      </c>
    </row>
    <row r="4" spans="1:20" s="26" customFormat="1" ht="30.6">
      <c r="A4" s="55" t="s">
        <v>30</v>
      </c>
      <c r="B4" s="56" t="s">
        <v>29</v>
      </c>
      <c r="C4" s="24" t="s">
        <v>28</v>
      </c>
      <c r="D4" s="25">
        <v>8</v>
      </c>
      <c r="E4" s="55" t="s">
        <v>21</v>
      </c>
      <c r="F4" s="28"/>
      <c r="G4" s="72">
        <f>4.6*3.561</f>
        <v>16.380599999999998</v>
      </c>
      <c r="H4" s="60" t="s">
        <v>51</v>
      </c>
      <c r="I4" s="72">
        <v>16.95</v>
      </c>
      <c r="J4" s="60" t="s">
        <v>52</v>
      </c>
      <c r="K4" s="62">
        <v>10.17</v>
      </c>
      <c r="L4" s="61" t="s">
        <v>55</v>
      </c>
      <c r="M4" s="63">
        <v>29</v>
      </c>
      <c r="N4" s="61" t="s">
        <v>53</v>
      </c>
      <c r="O4" s="63">
        <v>15.9</v>
      </c>
      <c r="P4" s="61" t="s">
        <v>54</v>
      </c>
      <c r="Q4" s="32">
        <v>19.13</v>
      </c>
      <c r="R4" s="61" t="s">
        <v>55</v>
      </c>
    </row>
    <row r="5" spans="1:20" s="26" customFormat="1" ht="30.6">
      <c r="A5" s="55" t="s">
        <v>33</v>
      </c>
      <c r="B5" s="56" t="s">
        <v>32</v>
      </c>
      <c r="C5" s="24" t="s">
        <v>31</v>
      </c>
      <c r="D5" s="25">
        <v>32</v>
      </c>
      <c r="E5" s="55" t="s">
        <v>21</v>
      </c>
      <c r="F5" s="35"/>
      <c r="G5" s="59">
        <f>0.88*3.561</f>
        <v>3.13368</v>
      </c>
      <c r="H5" s="60" t="s">
        <v>51</v>
      </c>
      <c r="I5" s="59">
        <v>5.93</v>
      </c>
      <c r="J5" s="60" t="s">
        <v>52</v>
      </c>
      <c r="K5" s="32">
        <v>3.21</v>
      </c>
      <c r="L5" s="61" t="s">
        <v>55</v>
      </c>
      <c r="M5" s="32">
        <v>12</v>
      </c>
      <c r="N5" s="61" t="s">
        <v>53</v>
      </c>
      <c r="O5" s="32">
        <v>0</v>
      </c>
      <c r="P5" s="61" t="s">
        <v>54</v>
      </c>
      <c r="Q5" s="32">
        <v>6.72</v>
      </c>
      <c r="R5" s="61" t="s">
        <v>55</v>
      </c>
    </row>
    <row r="6" spans="1:20" s="26" customFormat="1" ht="20.399999999999999">
      <c r="A6" s="55" t="s">
        <v>36</v>
      </c>
      <c r="B6" s="56" t="s">
        <v>35</v>
      </c>
      <c r="C6" s="24" t="s">
        <v>34</v>
      </c>
      <c r="D6" s="25">
        <v>8</v>
      </c>
      <c r="E6" s="55" t="s">
        <v>21</v>
      </c>
      <c r="F6" s="35"/>
      <c r="G6" s="31">
        <f>4.55*3.561</f>
        <v>16.202549999999999</v>
      </c>
      <c r="H6" s="29" t="s">
        <v>51</v>
      </c>
      <c r="I6" s="31">
        <v>18.64</v>
      </c>
      <c r="J6" s="29" t="s">
        <v>52</v>
      </c>
      <c r="K6" s="32">
        <v>3.42</v>
      </c>
      <c r="L6" s="61" t="s">
        <v>55</v>
      </c>
      <c r="M6" s="32">
        <v>22</v>
      </c>
      <c r="N6" s="30" t="s">
        <v>53</v>
      </c>
      <c r="O6" s="32">
        <v>16</v>
      </c>
      <c r="P6" s="30" t="s">
        <v>54</v>
      </c>
      <c r="Q6" s="32">
        <v>17.059999999999999</v>
      </c>
      <c r="R6" s="30" t="s">
        <v>55</v>
      </c>
    </row>
    <row r="7" spans="1:20" ht="20.399999999999999">
      <c r="A7" s="55" t="s">
        <v>39</v>
      </c>
      <c r="B7" s="56" t="s">
        <v>38</v>
      </c>
      <c r="C7" s="24" t="s">
        <v>37</v>
      </c>
      <c r="D7" s="25">
        <v>32</v>
      </c>
      <c r="E7" s="55" t="s">
        <v>21</v>
      </c>
      <c r="F7" s="35"/>
      <c r="G7" s="31">
        <f>1.11*3.561</f>
        <v>3.9527100000000002</v>
      </c>
      <c r="H7" s="29" t="s">
        <v>51</v>
      </c>
      <c r="I7" s="31">
        <v>5.93</v>
      </c>
      <c r="J7" s="29" t="s">
        <v>52</v>
      </c>
      <c r="K7" s="32">
        <v>2.39</v>
      </c>
      <c r="L7" s="61" t="s">
        <v>55</v>
      </c>
      <c r="M7" s="32">
        <v>8</v>
      </c>
      <c r="N7" s="30" t="s">
        <v>53</v>
      </c>
      <c r="O7" s="32">
        <v>3.5</v>
      </c>
      <c r="P7" s="30" t="s">
        <v>54</v>
      </c>
      <c r="Q7" s="32">
        <v>4.6500000000000004</v>
      </c>
      <c r="R7" s="30" t="s">
        <v>55</v>
      </c>
      <c r="S7" s="26"/>
      <c r="T7" s="26"/>
    </row>
    <row r="8" spans="1:20">
      <c r="A8" s="26"/>
      <c r="B8" s="26"/>
      <c r="C8" s="26"/>
      <c r="D8" s="26"/>
      <c r="E8" s="26"/>
      <c r="F8" s="26"/>
      <c r="G8" s="26"/>
      <c r="H8" s="26"/>
      <c r="I8" s="37"/>
      <c r="J8" s="26"/>
      <c r="K8" s="26"/>
      <c r="L8" s="26"/>
      <c r="M8" s="26"/>
      <c r="N8" s="26"/>
      <c r="O8" s="26">
        <v>5</v>
      </c>
      <c r="P8" s="26"/>
      <c r="Q8" s="26"/>
      <c r="R8" s="26"/>
      <c r="S8" s="26"/>
      <c r="T8" s="26"/>
    </row>
    <row r="9" spans="1:20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  <row r="10" spans="1:20" ht="13.8">
      <c r="A10" s="26"/>
      <c r="B10" s="26"/>
      <c r="C10" s="26"/>
      <c r="D10" s="47" t="s">
        <v>56</v>
      </c>
      <c r="E10" s="48"/>
      <c r="F10" s="48"/>
      <c r="G10" s="48"/>
      <c r="H10" s="48"/>
      <c r="I10" s="48"/>
      <c r="J10" s="48"/>
      <c r="K10" s="48"/>
      <c r="L10" s="48"/>
      <c r="M10" s="49"/>
      <c r="N10" s="26"/>
      <c r="O10" s="26"/>
      <c r="P10" s="26"/>
      <c r="Q10" s="26"/>
      <c r="R10" s="26"/>
    </row>
    <row r="11" spans="1:20" ht="30.6">
      <c r="A11" s="26"/>
      <c r="B11" s="26"/>
      <c r="C11" s="26"/>
      <c r="D11" s="36" t="s">
        <v>4</v>
      </c>
      <c r="E11" s="36" t="s">
        <v>6</v>
      </c>
      <c r="F11" s="36" t="s">
        <v>16</v>
      </c>
      <c r="G11" s="36" t="s">
        <v>57</v>
      </c>
      <c r="H11" s="36" t="s">
        <v>64</v>
      </c>
      <c r="I11" s="36" t="s">
        <v>58</v>
      </c>
      <c r="J11" s="36" t="s">
        <v>59</v>
      </c>
      <c r="K11" s="36" t="s">
        <v>60</v>
      </c>
      <c r="L11" s="36" t="s">
        <v>48</v>
      </c>
      <c r="M11" s="36" t="s">
        <v>61</v>
      </c>
      <c r="N11" s="26"/>
      <c r="O11" s="26"/>
      <c r="P11" s="26"/>
      <c r="Q11" s="26"/>
      <c r="R11" s="26"/>
    </row>
    <row r="12" spans="1:20" ht="20.399999999999999">
      <c r="A12" s="33"/>
      <c r="B12" s="26"/>
      <c r="C12" s="26"/>
      <c r="D12" s="68" t="s">
        <v>22</v>
      </c>
      <c r="E12" s="69">
        <v>2</v>
      </c>
      <c r="F12" s="70" t="s">
        <v>21</v>
      </c>
      <c r="G12" s="46">
        <v>93.86</v>
      </c>
      <c r="H12" s="46">
        <f>+G3*D3</f>
        <v>48.429600000000001</v>
      </c>
      <c r="I12" s="46">
        <f>+I3*D3</f>
        <v>59.32</v>
      </c>
      <c r="J12" s="46">
        <f>+M3*D3</f>
        <v>310</v>
      </c>
      <c r="K12" s="46">
        <f>+O3*D3</f>
        <v>46</v>
      </c>
      <c r="L12" s="46">
        <f>+K3*D3</f>
        <v>49.42</v>
      </c>
      <c r="M12" s="46">
        <v>50</v>
      </c>
      <c r="N12" s="26"/>
      <c r="O12" s="26"/>
      <c r="P12" s="26"/>
      <c r="Q12" s="26"/>
      <c r="R12" s="26"/>
    </row>
    <row r="13" spans="1:20" s="26" customFormat="1" ht="20.399999999999999">
      <c r="A13" s="33"/>
      <c r="D13" s="68" t="s">
        <v>29</v>
      </c>
      <c r="E13" s="69">
        <v>8</v>
      </c>
      <c r="F13" s="70" t="s">
        <v>21</v>
      </c>
      <c r="G13" s="46">
        <v>144.93</v>
      </c>
      <c r="H13" s="46">
        <f t="shared" ref="H13:H15" si="0">+G4*D4</f>
        <v>131.04479999999998</v>
      </c>
      <c r="I13" s="46">
        <f t="shared" ref="I13:I16" si="1">+I4*D4</f>
        <v>135.6</v>
      </c>
      <c r="J13" s="46">
        <f t="shared" ref="J13:J15" si="2">+M4*D4</f>
        <v>232</v>
      </c>
      <c r="K13" s="46">
        <f t="shared" ref="K13:K16" si="3">+O4*D4</f>
        <v>127.2</v>
      </c>
      <c r="L13" s="46">
        <f t="shared" ref="L13:L15" si="4">+K4*D4</f>
        <v>81.36</v>
      </c>
      <c r="M13" s="46">
        <f>+Q4*D4</f>
        <v>153.04</v>
      </c>
      <c r="P13" s="77"/>
    </row>
    <row r="14" spans="1:20" s="26" customFormat="1" ht="30.6">
      <c r="A14" s="33"/>
      <c r="D14" s="68" t="s">
        <v>32</v>
      </c>
      <c r="E14" s="69">
        <v>32</v>
      </c>
      <c r="F14" s="70" t="s">
        <v>21</v>
      </c>
      <c r="G14" s="46">
        <f>AVERAGE(H14,J14,L14,M14)</f>
        <v>200.50943999999998</v>
      </c>
      <c r="H14" s="46">
        <f t="shared" si="0"/>
        <v>100.27776</v>
      </c>
      <c r="I14" s="46">
        <f t="shared" si="1"/>
        <v>189.76</v>
      </c>
      <c r="J14" s="46">
        <f t="shared" si="2"/>
        <v>384</v>
      </c>
      <c r="K14" s="46">
        <v>120</v>
      </c>
      <c r="L14" s="46">
        <f t="shared" si="4"/>
        <v>102.72</v>
      </c>
      <c r="M14" s="46">
        <f>+Q5*D5</f>
        <v>215.04</v>
      </c>
    </row>
    <row r="15" spans="1:20" s="26" customFormat="1" ht="20.399999999999999">
      <c r="A15" s="33"/>
      <c r="D15" s="68" t="s">
        <v>35</v>
      </c>
      <c r="E15" s="69">
        <v>8</v>
      </c>
      <c r="F15" s="70" t="s">
        <v>21</v>
      </c>
      <c r="G15" s="46">
        <v>124.43</v>
      </c>
      <c r="H15" s="46">
        <f t="shared" si="0"/>
        <v>129.62039999999999</v>
      </c>
      <c r="I15" s="46">
        <f t="shared" si="1"/>
        <v>149.12</v>
      </c>
      <c r="J15" s="46">
        <f t="shared" si="2"/>
        <v>176</v>
      </c>
      <c r="K15" s="46">
        <f t="shared" si="3"/>
        <v>128</v>
      </c>
      <c r="L15" s="46">
        <f t="shared" si="4"/>
        <v>27.36</v>
      </c>
      <c r="M15" s="46">
        <f>+Q6*D6</f>
        <v>136.47999999999999</v>
      </c>
    </row>
    <row r="16" spans="1:20" s="26" customFormat="1" ht="20.399999999999999">
      <c r="A16" s="33"/>
      <c r="D16" s="68" t="s">
        <v>38</v>
      </c>
      <c r="E16" s="69">
        <v>32</v>
      </c>
      <c r="F16" s="70" t="s">
        <v>21</v>
      </c>
      <c r="G16" s="46">
        <v>151.38999999999999</v>
      </c>
      <c r="H16" s="46">
        <f>+G7*D7</f>
        <v>126.48672000000001</v>
      </c>
      <c r="I16" s="46">
        <f>+I7*D7</f>
        <v>189.76</v>
      </c>
      <c r="J16" s="46">
        <f>+M7*D7</f>
        <v>256</v>
      </c>
      <c r="K16" s="46">
        <f t="shared" si="3"/>
        <v>112</v>
      </c>
      <c r="L16" s="46">
        <f>+K7*D7</f>
        <v>76.48</v>
      </c>
      <c r="M16" s="46">
        <f t="shared" ref="M16" si="5">+Q7*D7</f>
        <v>148.80000000000001</v>
      </c>
    </row>
    <row r="17" spans="1:20" s="26" customFormat="1" ht="15" thickBot="1">
      <c r="A17" s="33"/>
      <c r="D17" s="64"/>
      <c r="E17" s="65"/>
      <c r="F17" s="66"/>
      <c r="G17" s="76">
        <f>SUM(G12:G16)</f>
        <v>715.11944000000005</v>
      </c>
      <c r="H17" s="67">
        <f>SUM(H12:H16)</f>
        <v>535.85928000000001</v>
      </c>
      <c r="I17" s="67">
        <f>SUM(I12:I16)</f>
        <v>723.56</v>
      </c>
      <c r="J17" s="67">
        <f>SUM(J12:J16)</f>
        <v>1358</v>
      </c>
      <c r="K17" s="67">
        <f t="shared" ref="I17:M17" si="6">SUM(K12:K16)</f>
        <v>533.20000000000005</v>
      </c>
      <c r="L17" s="67">
        <f t="shared" si="6"/>
        <v>337.34000000000003</v>
      </c>
      <c r="M17" s="67">
        <f t="shared" si="6"/>
        <v>703.3599999999999</v>
      </c>
      <c r="N17" s="67"/>
      <c r="O17" s="67"/>
    </row>
    <row r="18" spans="1:20" s="26" customFormat="1" ht="15" thickBot="1">
      <c r="A18" s="33"/>
      <c r="D18" s="64"/>
      <c r="E18" s="65"/>
      <c r="F18" s="66"/>
      <c r="G18" s="42" t="s">
        <v>62</v>
      </c>
      <c r="H18" s="43">
        <f>+$G$17-H17</f>
        <v>179.26016000000004</v>
      </c>
      <c r="I18" s="43">
        <f>+G17-I17</f>
        <v>-8.4405599999998913</v>
      </c>
      <c r="J18" s="43">
        <f>+$G$17-J17</f>
        <v>-642.88055999999995</v>
      </c>
      <c r="K18" s="43">
        <f>+$G$17-K17</f>
        <v>181.91944000000001</v>
      </c>
      <c r="L18" s="43">
        <f>+$G$17-L17</f>
        <v>377.77944000000002</v>
      </c>
      <c r="M18" s="44">
        <f>+$G$17-M17</f>
        <v>11.759440000000154</v>
      </c>
      <c r="N18" s="67"/>
      <c r="O18" s="67"/>
    </row>
    <row r="19" spans="1:20" ht="13.8">
      <c r="A19" s="34"/>
      <c r="B19" s="26"/>
      <c r="C19" s="26"/>
      <c r="D19" s="40"/>
      <c r="E19" s="45"/>
      <c r="F19" s="40"/>
      <c r="G19" s="26"/>
      <c r="H19" s="40"/>
      <c r="I19" s="40"/>
      <c r="J19" s="40"/>
      <c r="K19" s="40"/>
      <c r="L19" s="40"/>
      <c r="M19" s="41"/>
      <c r="N19" s="41"/>
      <c r="O19" s="40"/>
      <c r="P19" s="26"/>
      <c r="Q19" s="26"/>
      <c r="R19" s="26"/>
      <c r="S19" s="26"/>
      <c r="T19" s="26"/>
    </row>
    <row r="20" spans="1:20" ht="13.8">
      <c r="A20" s="26"/>
      <c r="B20" s="26"/>
      <c r="C20" s="26"/>
      <c r="D20" s="39"/>
      <c r="E20" s="39"/>
      <c r="F20" s="26"/>
      <c r="G20" s="26"/>
      <c r="H20" s="26"/>
      <c r="I20" s="26"/>
      <c r="J20" s="37"/>
      <c r="K20" s="26"/>
      <c r="L20" s="26"/>
      <c r="M20" s="26"/>
      <c r="N20" s="26"/>
      <c r="O20" s="26"/>
      <c r="P20" s="26"/>
      <c r="Q20" s="40"/>
      <c r="R20" s="40"/>
      <c r="S20" s="26"/>
      <c r="T20" s="26"/>
    </row>
    <row r="21" spans="1:20" ht="15" thickBot="1">
      <c r="A21" s="33"/>
      <c r="B21" s="26"/>
      <c r="C21" s="26"/>
      <c r="D21" s="39"/>
      <c r="E21" s="39"/>
      <c r="F21" s="26"/>
      <c r="G21" s="26"/>
      <c r="H21" s="26"/>
      <c r="I21" s="26"/>
      <c r="J21" s="26"/>
      <c r="K21" s="26"/>
      <c r="L21" s="26"/>
      <c r="M21" s="26"/>
      <c r="N21" s="26"/>
      <c r="O21" s="73"/>
      <c r="P21" s="75"/>
      <c r="Q21" s="26"/>
      <c r="R21" s="26"/>
      <c r="S21" s="26"/>
      <c r="T21" s="26"/>
    </row>
    <row r="22" spans="1:20" ht="15" thickBot="1">
      <c r="A22" s="33"/>
      <c r="B22" s="26"/>
      <c r="C22" s="26"/>
      <c r="D22" s="39"/>
      <c r="E22" s="39"/>
      <c r="F22" s="26"/>
      <c r="G22" s="26"/>
      <c r="H22" s="51" t="s">
        <v>63</v>
      </c>
      <c r="I22" s="52"/>
      <c r="J22" s="53" t="s">
        <v>68</v>
      </c>
      <c r="K22" s="54"/>
      <c r="L22" s="26"/>
      <c r="M22" s="26"/>
      <c r="N22" s="26"/>
      <c r="O22" s="74"/>
      <c r="P22" s="26"/>
      <c r="Q22" s="26"/>
      <c r="R22" s="26"/>
      <c r="S22" s="26"/>
      <c r="T22" s="26"/>
    </row>
    <row r="23" spans="1:20" ht="13.8" thickBot="1">
      <c r="A23" s="26"/>
      <c r="B23" s="26"/>
      <c r="C23" s="26"/>
      <c r="D23" s="38"/>
      <c r="E23" s="38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</row>
    <row r="24" spans="1:20">
      <c r="A24" s="26"/>
      <c r="B24" s="26"/>
      <c r="C24" s="26"/>
      <c r="D24" s="38"/>
      <c r="E24" s="38"/>
      <c r="F24" s="78" t="s">
        <v>69</v>
      </c>
      <c r="G24" s="79"/>
      <c r="H24" s="79"/>
      <c r="I24" s="79"/>
      <c r="J24" s="79"/>
      <c r="K24" s="79"/>
      <c r="L24" s="79"/>
      <c r="M24" s="80"/>
      <c r="N24" s="26"/>
      <c r="O24" s="26"/>
      <c r="P24" s="26"/>
      <c r="Q24" s="26"/>
      <c r="R24" s="26"/>
      <c r="S24" s="26"/>
      <c r="T24" s="26"/>
    </row>
    <row r="25" spans="1:20">
      <c r="A25" s="26"/>
      <c r="B25" s="26"/>
      <c r="C25" s="26"/>
      <c r="D25" s="38"/>
      <c r="E25" s="38"/>
      <c r="F25" s="81"/>
      <c r="G25" s="82"/>
      <c r="H25" s="82"/>
      <c r="I25" s="82"/>
      <c r="J25" s="82"/>
      <c r="K25" s="82"/>
      <c r="L25" s="82"/>
      <c r="M25" s="83"/>
      <c r="N25" s="26"/>
      <c r="O25" s="26"/>
      <c r="P25" s="26"/>
      <c r="Q25" s="26"/>
      <c r="R25" s="26"/>
      <c r="S25" s="26"/>
      <c r="T25" s="26"/>
    </row>
    <row r="26" spans="1:20" ht="38.4" customHeight="1" thickBot="1">
      <c r="F26" s="84"/>
      <c r="G26" s="85"/>
      <c r="H26" s="85"/>
      <c r="I26" s="85"/>
      <c r="J26" s="85"/>
      <c r="K26" s="85"/>
      <c r="L26" s="85"/>
      <c r="M26" s="86"/>
    </row>
  </sheetData>
  <mergeCells count="5">
    <mergeCell ref="A1:T1"/>
    <mergeCell ref="H22:I22"/>
    <mergeCell ref="J22:K22"/>
    <mergeCell ref="D10:M10"/>
    <mergeCell ref="F24:M2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PED 567</vt:lpstr>
      <vt:lpstr>Comparativo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Cabrera (OSF-PAI)</dc:creator>
  <cp:lastModifiedBy>Apps for Compras</cp:lastModifiedBy>
  <dcterms:created xsi:type="dcterms:W3CDTF">2025-07-17T14:11:48Z</dcterms:created>
  <dcterms:modified xsi:type="dcterms:W3CDTF">2025-07-17T15:51:23Z</dcterms:modified>
</cp:coreProperties>
</file>