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40" documentId="14_{50347295-0B80-4B93-9A91-066B2364A4C6}" xr6:coauthVersionLast="47" xr6:coauthVersionMax="47" xr10:uidLastSave="{AF9EB9ED-E48D-43BC-A147-6635599A8B66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2" l="1"/>
  <c r="M15" i="2"/>
  <c r="M16" i="2" s="1"/>
  <c r="G15" i="10"/>
  <c r="M15" i="10"/>
  <c r="J15" i="10"/>
  <c r="M18" i="2" l="1"/>
  <c r="M17" i="2"/>
  <c r="G19" i="10"/>
  <c r="G17" i="10"/>
  <c r="M16" i="10"/>
  <c r="M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9" i="10" l="1"/>
  <c r="J17" i="10"/>
  <c r="J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<sst xmlns="http://schemas.openxmlformats.org/spreadsheetml/2006/main" count="290" uniqueCount="181">
  <si>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</si>
  <si>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</si>
  <si>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</si>
  <si>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</si>
  <si>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</si>
  <si>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</si>
  <si>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</si>
  <si>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</si>
  <si>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</si>
  <si>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</si>
  <si>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</si>
  <si>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</si>
  <si>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</si>
  <si>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</si>
  <si>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</si>
  <si>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</si>
  <si>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</si>
  <si>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</si>
  <si>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</si>
  <si>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</si>
  <si>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</si>
  <si>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</si>
  <si>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</si>
  <si>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</si>
  <si>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</si>
  <si>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</si>
  <si>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</si>
  <si>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</si>
  <si>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</si>
  <si>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</si>
  <si>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</si>
  <si>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</si>
  <si>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</si>
  <si>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</si>
  <si>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</si>
  <si>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</si>
  <si>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</si>
  <si>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</si>
  <si>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</si>
  <si>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</si>
  <si>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</si>
  <si>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</si>
  <si>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</si>
  <si>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</si>
  <si>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</si>
  <si>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</si>
  <si>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</si>
  <si>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</si>
  <si>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</si>
  <si>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</si>
  <si>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</si>
  <si>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</si>
  <si>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</si>
  <si>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</si>
  <si>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</si>
  <si>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</si>
  <si>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</si>
  <si>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</si>
  <si>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</si>
  <si>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</si>
  <si>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</si>
  <si>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</si>
  <si>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</si>
  <si>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</si>
  <si>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</si>
  <si>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</si>
  <si>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</si>
  <si>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</si>
  <si>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</si>
  <si>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</si>
  <si>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</si>
  <si>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</si>
  <si>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</si>
  <si>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</si>
  <si>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</si>
  <si>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</si>
  <si>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</si>
  <si>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</si>
  <si>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</si>
  <si>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</si>
  <si>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</si>
  <si>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</si>
  <si>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</si>
  <si>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</si>
  <si>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</si>
  <si>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</si>
  <si>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</si>
  <si>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</si>
  <si>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</si>
  <si>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</si>
  <si>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</si>
  <si>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</si>
  <si>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</si>
  <si>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</si>
  <si>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</si>
  <si>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</si>
  <si>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</si>
  <si>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</si>
  <si>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</si>
  <si>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</si>
  <si>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</si>
  <si>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</si>
  <si>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</si>
  <si>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</si>
  <si>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</si>
  <si>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</si>
  <si>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</si>
  <si>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</si>
  <si>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</si>
  <si>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</si>
  <si>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</si>
  <si>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</si>
  <si>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</si>
  <si>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</si>
  <si>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</si>
  <si>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</si>
  <si>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</si>
  <si>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</si>
  <si>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</si>
  <si>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</si>
  <si>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</si>
  <si>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</si>
  <si>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</si>
  <si>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</si>
  <si>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</si>
  <si>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</si>
  <si>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</si>
  <si>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</si>
  <si>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</si>
  <si>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</si>
  <si>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</si>
  <si>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</si>
  <si>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</si>
  <si>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</si>
  <si>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</si>
  <si>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</si>
  <si>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</si>
  <si>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</si>
  <si>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</si>
  <si>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</si>
  <si>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</si>
  <si>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</si>
  <si>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</si>
  <si>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</si>
  <si>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</si>
  <si>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</si>
  <si>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</si>
  <si>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</si>
  <si>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</si>
  <si>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</si>
  <si>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</si>
  <si>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</si>
  <si>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</si>
  <si>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</si>
  <si>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</si>
  <si>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</si>
  <si>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</si>
  <si>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</si>
  <si>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</si>
  <si>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</si>
  <si>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</si>
  <si>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</si>
  <si>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</si>
  <si>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</si>
  <si>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</si>
  <si>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</si>
  <si>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</si>
  <si>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</si>
  <si>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</si>
  <si>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</si>
  <si>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</si>
  <si>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</si>
  <si>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</si>
  <si>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MANOMETRO GLI 400MBAR 2.1/2" 1/4"NPT</t>
  </si>
  <si>
    <t>TERMOFIX</t>
  </si>
  <si>
    <t>T&amp;P</t>
  </si>
  <si>
    <t>Se decidió la compra al proveedor local T&amp;P</t>
  </si>
  <si>
    <t>Maria Virginia Cabrera Diaz</t>
  </si>
  <si>
    <t>SERV. FAB MANGUERAS HIDRÁULICAS R2AT DE 1/4" X 332 CM, CONECTORES JIC HEMBRA RECTO M14 X JIC HEMBRA RECTO M14</t>
  </si>
  <si>
    <t>GYC</t>
  </si>
  <si>
    <t>FERRETERIA ROAL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</si>
</sst>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5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0" fontId="29" fillId="0" borderId="27" xfId="0" applyFont="1" applyBorder="1" applyAlignment="1">
      <alignment vertical="center" wrapText="1"/>
    </xf>
    <xf numFmtId="167" fontId="42" fillId="0" borderId="27" xfId="0" applyNumberFormat="1" applyFont="1" applyBorder="1" applyAlignment="1">
      <alignment vertical="center" wrapText="1"/>
    </xf>
    <xf numFmtId="164" fontId="42" fillId="0" borderId="11" xfId="0" applyNumberFormat="1" applyFont="1" applyBorder="1" applyAlignment="1">
      <alignment horizontal="center" vertical="center"/>
    </xf>
    <xf numFmtId="164" fontId="42" fillId="0" borderId="10" xfId="0" applyNumberFormat="1" applyFont="1" applyBorder="1" applyAlignment="1">
      <alignment horizontal="center" vertical="center"/>
    </xf>
    <xf numFmtId="168" fontId="42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5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/>
    <xf numFmtId="167" fontId="42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2" fillId="0" borderId="68" xfId="0" applyNumberFormat="1" applyFont="1" applyBorder="1" applyAlignment="1">
      <alignment horizontal="center" vertical="center"/>
    </xf>
    <xf numFmtId="168" fontId="41" fillId="0" borderId="0" xfId="0" applyNumberFormat="1" applyFont="1"/>
    <xf numFmtId="168" fontId="0" fillId="0" borderId="0" xfId="0" applyNumberFormat="1"/>
    <xf numFmtId="0" fontId="42" fillId="0" borderId="0" xfId="0" applyFont="1"/>
    <xf numFmtId="44" fontId="42" fillId="0" borderId="27" xfId="2" applyFont="1" applyBorder="1" applyAlignment="1">
      <alignment vertical="center" wrapText="1"/>
    </xf>
    <xf numFmtId="44" fontId="42" fillId="0" borderId="13" xfId="2" applyFont="1" applyBorder="1" applyAlignment="1">
      <alignment horizontal="center" vertical="center"/>
    </xf>
    <xf numFmtId="44" fontId="42" fillId="0" borderId="9" xfId="2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44" fontId="42" fillId="0" borderId="27" xfId="2" applyFont="1" applyBorder="1" applyAlignment="1">
      <alignment horizontal="center" vertical="center" wrapText="1"/>
    </xf>
    <xf numFmtId="167" fontId="42" fillId="0" borderId="27" xfId="0" applyNumberFormat="1" applyFont="1" applyBorder="1" applyAlignment="1">
      <alignment horizontal="center" vertical="center" wrapText="1"/>
    </xf>
    <xf numFmtId="168" fontId="42" fillId="0" borderId="27" xfId="0" applyNumberFormat="1" applyFont="1" applyBorder="1" applyAlignment="1">
      <alignment horizontal="center" vertical="center" wrapText="1"/>
    </xf>
    <xf numFmtId="164" fontId="43" fillId="0" borderId="64" xfId="0" applyNumberFormat="1" applyFont="1" applyBorder="1" applyAlignment="1">
      <alignment horizontal="center" vertical="center"/>
    </xf>
    <xf numFmtId="164" fontId="43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/>
    </xf>
    <xf numFmtId="0" fontId="41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0" xfId="0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6"/>
  <sheetViews>
    <sheetView zoomScale="39" zoomScaleNormal="39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7"/>
      <c r="C2" s="150" t="s">
        <v>157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98"/>
    </row>
    <row r="3" spans="1:17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99"/>
    </row>
    <row r="4" spans="1:17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99"/>
    </row>
    <row r="5" spans="1:17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99"/>
    </row>
    <row r="6" spans="1:17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99"/>
    </row>
    <row r="7" spans="1:17" ht="33" customHeight="1">
      <c r="A7" s="1"/>
      <c r="B7" s="121" t="s">
        <v>1</v>
      </c>
      <c r="C7" s="156" t="s">
        <v>171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99"/>
    </row>
    <row r="8" spans="1:17" ht="33" customHeight="1">
      <c r="A8" s="1"/>
      <c r="B8" s="121" t="s">
        <v>2</v>
      </c>
      <c r="C8" s="158">
        <v>45915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99"/>
    </row>
    <row r="9" spans="1:17" ht="33" customHeight="1">
      <c r="A9" s="1"/>
      <c r="B9" s="121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99"/>
    </row>
    <row r="10" spans="1:17" ht="33" customHeight="1">
      <c r="A10" s="1"/>
      <c r="B10" s="121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99"/>
    </row>
    <row r="11" spans="1:17" ht="33" customHeight="1">
      <c r="A11" s="1"/>
      <c r="B11" s="121" t="s">
        <v>5</v>
      </c>
      <c r="C11" s="159">
        <v>3.51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99"/>
    </row>
    <row r="12" spans="1:17" ht="14.25" customHeight="1">
      <c r="A12" s="1"/>
      <c r="B12" s="102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99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165</v>
      </c>
      <c r="F13" s="176"/>
      <c r="G13" s="177"/>
      <c r="H13" s="178" t="s">
        <v>174</v>
      </c>
      <c r="I13" s="179"/>
      <c r="J13" s="180"/>
      <c r="K13" s="168" t="s">
        <v>175</v>
      </c>
      <c r="L13" s="169"/>
      <c r="M13" s="170"/>
      <c r="N13" s="168" t="s">
        <v>172</v>
      </c>
      <c r="O13" s="169"/>
      <c r="P13" s="170"/>
      <c r="Q13" s="99"/>
    </row>
    <row r="14" spans="1:17" ht="33.6" customHeight="1">
      <c r="A14" s="1"/>
      <c r="B14" s="172"/>
      <c r="C14" s="174"/>
      <c r="D14" s="174"/>
      <c r="E14" s="162" t="s">
        <v>8</v>
      </c>
      <c r="F14" s="163"/>
      <c r="G14" s="119" t="s">
        <v>9</v>
      </c>
      <c r="H14" s="164" t="s">
        <v>8</v>
      </c>
      <c r="I14" s="165"/>
      <c r="J14" s="120" t="s">
        <v>9</v>
      </c>
      <c r="K14" s="166" t="s">
        <v>8</v>
      </c>
      <c r="L14" s="167"/>
      <c r="M14" s="136" t="s">
        <v>9</v>
      </c>
      <c r="N14" s="166" t="s">
        <v>8</v>
      </c>
      <c r="O14" s="167"/>
      <c r="P14" s="95" t="s">
        <v>9</v>
      </c>
      <c r="Q14" s="99"/>
    </row>
    <row r="15" spans="1:17" ht="69.599999999999994" customHeight="1">
      <c r="A15" s="1"/>
      <c r="B15" s="122" t="s">
        <v>173</v>
      </c>
      <c r="C15" s="91">
        <v>2</v>
      </c>
      <c r="D15" s="91" t="s">
        <v>7</v>
      </c>
      <c r="E15" s="181">
        <v>0</v>
      </c>
      <c r="F15" s="181"/>
      <c r="G15" s="123">
        <f>+E15</f>
        <v>0</v>
      </c>
      <c r="H15" s="182">
        <v>261</v>
      </c>
      <c r="I15" s="182"/>
      <c r="J15" s="141">
        <f>H15*C15</f>
        <v>522</v>
      </c>
      <c r="K15" s="181">
        <v>79.069999999999993</v>
      </c>
      <c r="L15" s="181"/>
      <c r="M15" s="126">
        <f>+K15*C15</f>
        <v>158.13999999999999</v>
      </c>
      <c r="N15" s="183"/>
      <c r="O15" s="183"/>
      <c r="P15" s="126">
        <f t="shared" ref="P15" si="0">C15*N15</f>
        <v>0</v>
      </c>
      <c r="Q15" s="99"/>
    </row>
    <row r="16" spans="1:17" ht="25.5" customHeight="1">
      <c r="A16" s="1"/>
      <c r="B16" s="104"/>
      <c r="C16" s="82"/>
      <c r="D16" s="85"/>
      <c r="E16" s="184" t="s">
        <v>10</v>
      </c>
      <c r="F16" s="184"/>
      <c r="G16" s="124">
        <v>3122.88</v>
      </c>
      <c r="H16" s="184" t="s">
        <v>10</v>
      </c>
      <c r="I16" s="184"/>
      <c r="J16" s="142">
        <f>SUM(J15:J15)</f>
        <v>522</v>
      </c>
      <c r="K16" s="185" t="s">
        <v>10</v>
      </c>
      <c r="L16" s="185"/>
      <c r="M16" s="128">
        <f>SUM(M15:M15)</f>
        <v>158.13999999999999</v>
      </c>
      <c r="N16" s="185" t="s">
        <v>10</v>
      </c>
      <c r="O16" s="185"/>
      <c r="P16" s="128">
        <f>SUM(P15:P15)</f>
        <v>0</v>
      </c>
      <c r="Q16" s="99"/>
    </row>
    <row r="17" spans="1:20" ht="25.5" customHeight="1">
      <c r="A17" s="1"/>
      <c r="B17" s="100"/>
      <c r="C17" s="82"/>
      <c r="D17" s="85"/>
      <c r="E17" s="185" t="s">
        <v>11</v>
      </c>
      <c r="F17" s="185"/>
      <c r="G17" s="125">
        <f>+G16*0.18</f>
        <v>562.11839999999995</v>
      </c>
      <c r="H17" s="185" t="s">
        <v>11</v>
      </c>
      <c r="I17" s="185"/>
      <c r="J17" s="143">
        <f>J16*0.18</f>
        <v>93.96</v>
      </c>
      <c r="K17" s="185" t="s">
        <v>11</v>
      </c>
      <c r="L17" s="185"/>
      <c r="M17" s="129">
        <f>M16*0.18</f>
        <v>28.465199999999996</v>
      </c>
      <c r="N17" s="185" t="s">
        <v>11</v>
      </c>
      <c r="O17" s="185"/>
      <c r="P17" s="129">
        <f>P16*0.18</f>
        <v>0</v>
      </c>
      <c r="Q17" s="99"/>
    </row>
    <row r="18" spans="1:20" ht="25.5" customHeight="1">
      <c r="A18" s="1"/>
      <c r="B18" s="100"/>
      <c r="C18" s="82"/>
      <c r="D18" s="85"/>
      <c r="E18" s="185" t="s">
        <v>12</v>
      </c>
      <c r="F18" s="185"/>
      <c r="G18" s="125"/>
      <c r="H18" s="185" t="s">
        <v>12</v>
      </c>
      <c r="I18" s="185"/>
      <c r="J18" s="143"/>
      <c r="K18" s="185" t="s">
        <v>170</v>
      </c>
      <c r="L18" s="185"/>
      <c r="M18" s="130"/>
      <c r="N18" s="185" t="s">
        <v>170</v>
      </c>
      <c r="O18" s="185"/>
      <c r="P18" s="130">
        <f>SUM(P16:P17)</f>
        <v>0</v>
      </c>
      <c r="Q18" s="99"/>
      <c r="R18" s="138"/>
      <c r="S18" s="139"/>
    </row>
    <row r="19" spans="1:20" ht="25.5" customHeight="1">
      <c r="A19" s="1"/>
      <c r="B19" s="100"/>
      <c r="C19" s="83"/>
      <c r="D19" s="85"/>
      <c r="E19" s="185" t="s">
        <v>13</v>
      </c>
      <c r="F19" s="185"/>
      <c r="G19" s="125">
        <f>+G16+G17</f>
        <v>3684.9983999999999</v>
      </c>
      <c r="H19" s="185" t="s">
        <v>13</v>
      </c>
      <c r="I19" s="185"/>
      <c r="J19" s="143">
        <f>SUM(J16:J18)</f>
        <v>615.96</v>
      </c>
      <c r="K19" s="185" t="s">
        <v>13</v>
      </c>
      <c r="L19" s="185"/>
      <c r="M19" s="137">
        <f>SUM(M16:M18)</f>
        <v>186.60519999999997</v>
      </c>
      <c r="N19" s="185" t="s">
        <v>13</v>
      </c>
      <c r="O19" s="185"/>
      <c r="P19" s="131">
        <f>P18*3.56</f>
        <v>0</v>
      </c>
      <c r="Q19" s="99"/>
    </row>
    <row r="20" spans="1:20" ht="14.25" customHeight="1">
      <c r="A20" s="1"/>
      <c r="B20" s="105"/>
      <c r="C20" s="7"/>
      <c r="D20" s="7"/>
      <c r="E20" s="7"/>
      <c r="F20" s="7"/>
      <c r="G20" s="8"/>
      <c r="H20" s="7"/>
      <c r="I20" s="7"/>
      <c r="J20" s="8"/>
      <c r="K20" s="8"/>
      <c r="L20" s="8"/>
      <c r="M20" s="127"/>
      <c r="N20" s="8"/>
      <c r="O20" s="8"/>
      <c r="P20" s="127"/>
      <c r="Q20" s="99"/>
    </row>
    <row r="21" spans="1:20" ht="29.4" customHeight="1">
      <c r="A21" s="1"/>
      <c r="B21" s="106"/>
      <c r="C21" s="3"/>
      <c r="D21" s="3"/>
      <c r="E21" s="9"/>
      <c r="F21" s="9"/>
      <c r="G21" s="9"/>
      <c r="H21" s="9"/>
      <c r="I21" s="9"/>
      <c r="K21" s="9"/>
      <c r="L21" s="9"/>
      <c r="M21" s="9"/>
      <c r="N21" s="9"/>
      <c r="O21" s="9"/>
      <c r="P21" s="9"/>
      <c r="Q21" s="99"/>
    </row>
    <row r="22" spans="1:20" ht="33" customHeight="1">
      <c r="A22" s="1"/>
      <c r="B22" s="189" t="s">
        <v>14</v>
      </c>
      <c r="C22" s="190"/>
      <c r="D22" s="71" t="s">
        <v>151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9"/>
    </row>
    <row r="23" spans="1:20" ht="30.6" customHeight="1">
      <c r="A23" s="1"/>
      <c r="B23" s="186" t="s">
        <v>15</v>
      </c>
      <c r="C23" s="187"/>
      <c r="D23" s="72">
        <v>0.4</v>
      </c>
      <c r="E23" s="73" t="s">
        <v>136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138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32">
        <f>D23*I23</f>
        <v>0.8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2">
        <f>+L23*D23</f>
        <v>1.6</v>
      </c>
      <c r="N23" s="73" t="s">
        <v>138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2">
        <f t="shared" ref="P23:P28" si="1">D23*O23</f>
        <v>0.8</v>
      </c>
      <c r="Q23" s="99"/>
    </row>
    <row r="24" spans="1:20" ht="30.6" customHeight="1">
      <c r="A24" s="1"/>
      <c r="B24" s="186" t="s">
        <v>152</v>
      </c>
      <c r="C24" s="187"/>
      <c r="D24" s="72">
        <v>0.2</v>
      </c>
      <c r="E24" s="74" t="s">
        <v>135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123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2">
        <f t="shared" ref="J24:J28" si="3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2">
        <f t="shared" ref="M24:M27" si="4">+L24*D24</f>
        <v>0.8</v>
      </c>
      <c r="N24" s="74" t="s">
        <v>168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2">
        <f t="shared" si="1"/>
        <v>0.4</v>
      </c>
      <c r="Q24" s="99"/>
    </row>
    <row r="25" spans="1:20" ht="30.6" customHeight="1">
      <c r="A25" s="2"/>
      <c r="B25" s="186" t="s">
        <v>140</v>
      </c>
      <c r="C25" s="187"/>
      <c r="D25" s="75">
        <v>0.1</v>
      </c>
      <c r="E25" s="76" t="s">
        <v>150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148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2">
        <f t="shared" si="3"/>
        <v>0.30000000000000004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2">
        <f t="shared" si="4"/>
        <v>0.4</v>
      </c>
      <c r="N25" s="76" t="s">
        <v>150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2">
        <f t="shared" si="1"/>
        <v>0.1</v>
      </c>
      <c r="Q25" s="107"/>
    </row>
    <row r="26" spans="1:20" ht="30.6" customHeight="1">
      <c r="A26" s="1"/>
      <c r="B26" s="186" t="s">
        <v>159</v>
      </c>
      <c r="C26" s="187"/>
      <c r="D26" s="72">
        <v>0.15</v>
      </c>
      <c r="E26" s="74" t="s">
        <v>163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163</v>
      </c>
      <c r="I26" s="80" cm="1">
        <f t="array" ref="I26">_xlfn.IFS(H26=PUNTAJES!$B$19,PUNTAJES!$C$19,H26=PUNTAJES!$B$20,PUNTAJES!$C$20,H26=PUNTAJES!$B$21,PUNTAJES!$C$21)</f>
        <v>0</v>
      </c>
      <c r="J26" s="132">
        <f t="shared" si="3"/>
        <v>0</v>
      </c>
      <c r="K26" s="74" t="s">
        <v>163</v>
      </c>
      <c r="L26" s="80" cm="1">
        <f t="array" ref="L26">_xlfn.IFS(K26=PUNTAJES!$B$19,PUNTAJES!$C$19,K26=PUNTAJES!$B$20,PUNTAJES!$C$20,K26=PUNTAJES!$B$21,PUNTAJES!$C$21)</f>
        <v>0</v>
      </c>
      <c r="M26" s="132">
        <f t="shared" si="4"/>
        <v>0</v>
      </c>
      <c r="N26" s="74" t="s">
        <v>161</v>
      </c>
      <c r="O26" s="80" cm="1">
        <f t="array" ref="O26">_xlfn.IFS(N26=PUNTAJES!$B$19,PUNTAJES!$C$19,N26=PUNTAJES!$B$20,PUNTAJES!$C$20,N26=PUNTAJES!$B$21,PUNTAJES!$C$21)</f>
        <v>5</v>
      </c>
      <c r="P26" s="132">
        <f t="shared" si="1"/>
        <v>0.75</v>
      </c>
      <c r="Q26" s="99"/>
    </row>
    <row r="27" spans="1:20" ht="30.6" customHeight="1">
      <c r="A27" s="1"/>
      <c r="B27" s="186" t="s">
        <v>154</v>
      </c>
      <c r="C27" s="187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142</v>
      </c>
      <c r="I27" s="80" cm="1">
        <f t="array" ref="I27">_xlfn.IFS(H27=PUNTAJES!$H$9,PUNTAJES!$I$9,H27=PUNTAJES!$H$10,PUNTAJES!$I$10,H27=PUNTAJES!$H$11,PUNTAJES!$I$11,H27=PUNTAJES!$H$12,PUNTAJES!$I$12)</f>
        <v>2</v>
      </c>
      <c r="J27" s="132">
        <f t="shared" si="3"/>
        <v>0.1</v>
      </c>
      <c r="K27" s="74" t="s">
        <v>139</v>
      </c>
      <c r="L27" s="80" cm="1">
        <f t="array" ref="L27">_xlfn.IFS(K27=PUNTAJES!$H$9,PUNTAJES!$I$9,K27=PUNTAJES!$H$10,PUNTAJES!$I$10,K27=PUNTAJES!$H$11,PUNTAJES!$I$11,K27=PUNTAJES!$H$12,PUNTAJES!$I$12)</f>
        <v>3</v>
      </c>
      <c r="M27" s="132">
        <f t="shared" si="4"/>
        <v>0.15000000000000002</v>
      </c>
      <c r="N27" s="74" t="s">
        <v>142</v>
      </c>
      <c r="O27" s="80" cm="1">
        <f t="array" ref="O27">_xlfn.IFS(N27=PUNTAJES!$H$9,PUNTAJES!$I$9,N27=PUNTAJES!$H$10,PUNTAJES!$I$10,N27=PUNTAJES!$H$11,PUNTAJES!$I$11,N27=PUNTAJES!$H$12,PUNTAJES!$I$12)</f>
        <v>2</v>
      </c>
      <c r="P27" s="132">
        <f t="shared" si="1"/>
        <v>0.1</v>
      </c>
      <c r="Q27" s="99"/>
    </row>
    <row r="28" spans="1:20" ht="30.6" customHeight="1" thickBot="1">
      <c r="A28" s="1"/>
      <c r="B28" s="186" t="s">
        <v>121</v>
      </c>
      <c r="C28" s="187"/>
      <c r="D28" s="72">
        <v>0.1</v>
      </c>
      <c r="E28" s="74" t="s">
        <v>130</v>
      </c>
      <c r="F28" s="80" cm="1">
        <f t="array" ref="F28">_xlfn.IFS(E28=PUNTAJES!$E$4,PUNTAJES!$F$4,E28=PUNTAJES!$E$5,PUNTAJES!$F$5,E28=PUNTAJES!$E$6,PUNTAJES!$F$6)</f>
        <v>1</v>
      </c>
      <c r="G28" s="115">
        <f t="shared" si="2"/>
        <v>0.1</v>
      </c>
      <c r="H28" s="74" t="s">
        <v>124</v>
      </c>
      <c r="I28" s="80" cm="1">
        <f t="array" ref="I28">_xlfn.IFS(H28=PUNTAJES!$E$4,PUNTAJES!$F$4,H28=PUNTAJES!$E$5,PUNTAJES!$F$5,H28=PUNTAJES!$E$6,PUNTAJES!$F$6)</f>
        <v>3</v>
      </c>
      <c r="J28" s="133">
        <f t="shared" si="3"/>
        <v>0.30000000000000004</v>
      </c>
      <c r="K28" s="74" t="s">
        <v>124</v>
      </c>
      <c r="L28" s="80" cm="1">
        <f t="array" ref="L28">_xlfn.IFS(K28=PUNTAJES!$E$4,PUNTAJES!$F$4,K28=PUNTAJES!$E$5,PUNTAJES!$F$5,K28=PUNTAJES!$E$6,PUNTAJES!$F$6)</f>
        <v>3</v>
      </c>
      <c r="M28" s="133">
        <f>+L28*D28</f>
        <v>0.30000000000000004</v>
      </c>
      <c r="N28" s="74" t="s">
        <v>124</v>
      </c>
      <c r="O28" s="80" cm="1">
        <f t="array" ref="O28">_xlfn.IFS(N28=PUNTAJES!$E$4,PUNTAJES!$F$4,N28=PUNTAJES!$E$5,PUNTAJES!$F$5,N28=PUNTAJES!$E$6,PUNTAJES!$F$6)</f>
        <v>3</v>
      </c>
      <c r="P28" s="133">
        <f t="shared" si="1"/>
        <v>0.30000000000000004</v>
      </c>
      <c r="Q28" s="99"/>
    </row>
    <row r="29" spans="1:20" ht="30.6" customHeight="1" thickBot="1">
      <c r="A29" s="1"/>
      <c r="B29" s="186" t="s">
        <v>13</v>
      </c>
      <c r="C29" s="187"/>
      <c r="D29" s="77">
        <f>SUM(D23:D28)</f>
        <v>1.0000000000000002</v>
      </c>
      <c r="E29" s="84" t="s">
        <v>156</v>
      </c>
      <c r="F29" s="114">
        <f>SUM(F23:F28)</f>
        <v>4</v>
      </c>
      <c r="G29" s="116">
        <f>SUM(G23:G28)</f>
        <v>0.65</v>
      </c>
      <c r="H29" s="84" t="s">
        <v>156</v>
      </c>
      <c r="I29" s="114">
        <f>SUM(I23:I28)</f>
        <v>15</v>
      </c>
      <c r="J29" s="135">
        <f>SUM(J23:J28)</f>
        <v>2.5</v>
      </c>
      <c r="K29" s="84" t="s">
        <v>156</v>
      </c>
      <c r="L29" s="114">
        <f>SUM(L23:L28)</f>
        <v>18</v>
      </c>
      <c r="M29" s="134">
        <f>SUM(M23:M28)</f>
        <v>3.25</v>
      </c>
      <c r="N29" s="84" t="s">
        <v>156</v>
      </c>
      <c r="O29" s="114">
        <f>SUM(O23:O28)</f>
        <v>15</v>
      </c>
      <c r="P29" s="134">
        <f>SUM(P23:P28)</f>
        <v>2.4500000000000002</v>
      </c>
      <c r="Q29" s="99"/>
      <c r="T29" s="140"/>
    </row>
    <row r="30" spans="1:20" ht="31.8" customHeight="1">
      <c r="A30" s="1"/>
      <c r="B30" s="108"/>
      <c r="C30" s="198" t="s">
        <v>16</v>
      </c>
      <c r="D30" s="199"/>
      <c r="E30" s="144"/>
      <c r="F30" s="145"/>
      <c r="G30" s="188"/>
      <c r="H30" s="144"/>
      <c r="I30" s="145"/>
      <c r="J30" s="188"/>
      <c r="K30" s="144"/>
      <c r="L30" s="145"/>
      <c r="M30" s="188"/>
      <c r="N30" s="144" t="s">
        <v>166</v>
      </c>
      <c r="O30" s="145"/>
      <c r="P30" s="188"/>
      <c r="Q30" s="99"/>
    </row>
    <row r="31" spans="1:20" ht="31.8" customHeight="1">
      <c r="A31" s="1"/>
      <c r="B31" s="108"/>
      <c r="C31" s="196" t="s">
        <v>158</v>
      </c>
      <c r="D31" s="200"/>
      <c r="E31" s="144"/>
      <c r="F31" s="145"/>
      <c r="G31" s="146"/>
      <c r="H31" s="144"/>
      <c r="I31" s="145"/>
      <c r="J31" s="146"/>
      <c r="K31" s="144"/>
      <c r="L31" s="145"/>
      <c r="M31" s="146"/>
      <c r="N31" s="144" t="s">
        <v>167</v>
      </c>
      <c r="O31" s="145"/>
      <c r="P31" s="146"/>
      <c r="Q31" s="99"/>
    </row>
    <row r="32" spans="1:20" ht="31.8" customHeight="1">
      <c r="A32" s="1"/>
      <c r="B32" s="108"/>
      <c r="C32" s="196" t="s">
        <v>17</v>
      </c>
      <c r="D32" s="197"/>
      <c r="E32" s="144"/>
      <c r="F32" s="145"/>
      <c r="G32" s="146"/>
      <c r="H32" s="144"/>
      <c r="I32" s="145"/>
      <c r="J32" s="146"/>
      <c r="K32" s="144"/>
      <c r="L32" s="145"/>
      <c r="M32" s="146"/>
      <c r="N32" s="144" t="s">
        <v>169</v>
      </c>
      <c r="O32" s="145"/>
      <c r="P32" s="146"/>
      <c r="Q32" s="99"/>
    </row>
    <row r="33" spans="1:17" ht="36.6" customHeight="1">
      <c r="A33" s="1"/>
      <c r="B33" s="106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99"/>
    </row>
    <row r="34" spans="1:17" ht="29.4" customHeight="1">
      <c r="A34" s="2"/>
      <c r="B34" s="191" t="s">
        <v>18</v>
      </c>
      <c r="C34" s="192"/>
      <c r="D34" s="192"/>
      <c r="E34" s="193" t="s">
        <v>176</v>
      </c>
      <c r="F34" s="193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07"/>
    </row>
    <row r="35" spans="1:17" ht="33.6" customHeight="1">
      <c r="A35" s="2"/>
      <c r="B35" s="109"/>
      <c r="C35" s="12"/>
      <c r="D35" s="12"/>
      <c r="E35" s="194"/>
      <c r="F35" s="194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07"/>
    </row>
    <row r="36" spans="1:17" ht="27.6" customHeight="1">
      <c r="A36" s="2"/>
      <c r="B36" s="106"/>
      <c r="C36" s="13"/>
      <c r="D36" s="13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07"/>
    </row>
    <row r="37" spans="1:17" ht="14.25" customHeight="1" thickBot="1">
      <c r="A37" s="1"/>
      <c r="B37" s="110"/>
      <c r="C37" s="111"/>
      <c r="D37" s="111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3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B34:D34"/>
    <mergeCell ref="E34:P36"/>
    <mergeCell ref="C32:D32"/>
    <mergeCell ref="E32:G32"/>
    <mergeCell ref="H32:J32"/>
    <mergeCell ref="N32:P32"/>
    <mergeCell ref="B22:C22"/>
    <mergeCell ref="B23:C23"/>
    <mergeCell ref="B24:C24"/>
    <mergeCell ref="B25:C25"/>
    <mergeCell ref="B26:C26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abSelected="1"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7"/>
      <c r="C2" s="150" t="s">
        <v>157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220"/>
      <c r="Q2" s="201"/>
      <c r="R2" s="202"/>
      <c r="S2" s="203"/>
      <c r="T2" s="98"/>
    </row>
    <row r="3" spans="1:20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221"/>
      <c r="Q3" s="204"/>
      <c r="R3" s="205"/>
      <c r="S3" s="205"/>
      <c r="T3" s="99"/>
    </row>
    <row r="4" spans="1:20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222"/>
      <c r="Q4" s="204"/>
      <c r="R4" s="205"/>
      <c r="S4" s="205"/>
      <c r="T4" s="99"/>
    </row>
    <row r="5" spans="1:20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221"/>
      <c r="Q5" s="206"/>
      <c r="R5" s="207"/>
      <c r="S5" s="207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56" t="s">
        <v>177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99"/>
    </row>
    <row r="8" spans="1:20" ht="33" customHeight="1">
      <c r="A8" s="1"/>
      <c r="B8" s="101" t="s">
        <v>2</v>
      </c>
      <c r="C8" s="158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99"/>
    </row>
    <row r="9" spans="1:20" ht="33" customHeight="1">
      <c r="A9" s="1"/>
      <c r="B9" s="101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99"/>
    </row>
    <row r="10" spans="1:20" ht="33" customHeight="1">
      <c r="A10" s="1"/>
      <c r="B10" s="101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99"/>
    </row>
    <row r="11" spans="1:20" ht="33" customHeight="1">
      <c r="A11" s="1"/>
      <c r="B11" s="101" t="s">
        <v>5</v>
      </c>
      <c r="C11" s="159">
        <v>3.5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99"/>
    </row>
    <row r="12" spans="1:20" ht="14.25" customHeight="1">
      <c r="A12" s="1"/>
      <c r="B12" s="102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214"/>
      <c r="O12" s="214"/>
      <c r="P12" s="161"/>
      <c r="Q12" s="214"/>
      <c r="R12" s="214"/>
      <c r="S12" s="161"/>
      <c r="T12" s="99"/>
    </row>
    <row r="13" spans="1:20" ht="52.8" customHeight="1">
      <c r="A13" s="1"/>
      <c r="B13" s="171"/>
      <c r="C13" s="227" t="s">
        <v>6</v>
      </c>
      <c r="D13" s="228"/>
      <c r="E13" s="175" t="s">
        <v>164</v>
      </c>
      <c r="F13" s="176"/>
      <c r="G13" s="177"/>
      <c r="H13" s="178" t="s">
        <v>179</v>
      </c>
      <c r="I13" s="179"/>
      <c r="J13" s="213"/>
      <c r="K13" s="168" t="s">
        <v>180</v>
      </c>
      <c r="L13" s="169"/>
      <c r="M13" s="170"/>
      <c r="N13" s="99"/>
    </row>
    <row r="14" spans="1:20" ht="33.6" customHeight="1">
      <c r="A14" s="1"/>
      <c r="B14" s="172"/>
      <c r="C14" s="229"/>
      <c r="D14" s="230"/>
      <c r="E14" s="223" t="s">
        <v>8</v>
      </c>
      <c r="F14" s="224"/>
      <c r="G14" s="86" t="s">
        <v>9</v>
      </c>
      <c r="H14" s="225" t="s">
        <v>8</v>
      </c>
      <c r="I14" s="226"/>
      <c r="J14" s="87" t="s">
        <v>9</v>
      </c>
      <c r="K14" s="166" t="s">
        <v>8</v>
      </c>
      <c r="L14" s="167"/>
      <c r="M14" s="95" t="s">
        <v>9</v>
      </c>
      <c r="N14" s="99"/>
    </row>
    <row r="15" spans="1:20" ht="88.2" customHeight="1">
      <c r="A15" s="1"/>
      <c r="B15" s="103" t="s">
        <v>178</v>
      </c>
      <c r="C15" s="235">
        <v>2</v>
      </c>
      <c r="D15" s="236"/>
      <c r="E15" s="215"/>
      <c r="F15" s="216"/>
      <c r="G15" s="88">
        <f>C15*E15</f>
        <v>0</v>
      </c>
      <c r="H15" s="219">
        <f>(36/1.18)*3.5</f>
        <v>106.77966101694915</v>
      </c>
      <c r="I15" s="216"/>
      <c r="J15" s="92">
        <f>C15*H15</f>
        <v>213.5593220338983</v>
      </c>
      <c r="K15" s="231">
        <v>169.49</v>
      </c>
      <c r="L15" s="231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18" t="s">
        <v>10</v>
      </c>
      <c r="F16" s="218"/>
      <c r="G16" s="89">
        <f>SUM(G15:G15)</f>
        <v>0</v>
      </c>
      <c r="H16" s="218" t="s">
        <v>10</v>
      </c>
      <c r="I16" s="218"/>
      <c r="J16" s="93">
        <f>SUM(J15:J15)</f>
        <v>213.5593220338983</v>
      </c>
      <c r="K16" s="218" t="s">
        <v>10</v>
      </c>
      <c r="L16" s="218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18" t="s">
        <v>11</v>
      </c>
      <c r="F17" s="218"/>
      <c r="G17" s="90">
        <f>G16*0.18</f>
        <v>0</v>
      </c>
      <c r="H17" s="218" t="s">
        <v>11</v>
      </c>
      <c r="I17" s="218"/>
      <c r="J17" s="94">
        <f>J16*0.18</f>
        <v>38.440677966101696</v>
      </c>
      <c r="K17" s="218" t="s">
        <v>11</v>
      </c>
      <c r="L17" s="218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18" t="s">
        <v>13</v>
      </c>
      <c r="F18" s="218"/>
      <c r="G18" s="90">
        <f>SUM(G16:G17)</f>
        <v>0</v>
      </c>
      <c r="H18" s="218" t="s">
        <v>13</v>
      </c>
      <c r="I18" s="218"/>
      <c r="J18" s="94">
        <f>SUM(J16:J17)</f>
        <v>252</v>
      </c>
      <c r="K18" s="218" t="s">
        <v>13</v>
      </c>
      <c r="L18" s="218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7"/>
      <c r="Q20" s="212"/>
      <c r="R20" s="70"/>
      <c r="S20" s="10"/>
      <c r="T20" s="99"/>
    </row>
    <row r="21" spans="1:20" ht="33" customHeight="1">
      <c r="A21" s="1"/>
      <c r="B21" s="189" t="s">
        <v>14</v>
      </c>
      <c r="C21" s="190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86" t="s">
        <v>15</v>
      </c>
      <c r="C22" s="187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86" t="s">
        <v>152</v>
      </c>
      <c r="C23" s="187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86" t="s">
        <v>140</v>
      </c>
      <c r="C24" s="187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143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86" t="s">
        <v>153</v>
      </c>
      <c r="C25" s="187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86" t="s">
        <v>154</v>
      </c>
      <c r="C26" s="187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86" t="s">
        <v>155</v>
      </c>
      <c r="C27" s="187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86" t="s">
        <v>13</v>
      </c>
      <c r="C28" s="187"/>
      <c r="D28" s="77">
        <f>SUM(D22:D27)</f>
        <v>1</v>
      </c>
      <c r="E28" s="84" t="s">
        <v>156</v>
      </c>
      <c r="F28" s="114">
        <f>SUM(F22:F27)</f>
        <v>23</v>
      </c>
      <c r="G28" s="116">
        <f>SUM(G22:G27)</f>
        <v>3.75</v>
      </c>
      <c r="H28" s="84" t="s">
        <v>156</v>
      </c>
      <c r="I28" s="114">
        <f>SUM(I22:I27)</f>
        <v>23</v>
      </c>
      <c r="J28" s="116">
        <f>SUM(J22:J27)</f>
        <v>3.95</v>
      </c>
      <c r="K28" s="84" t="s">
        <v>156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198" t="s">
        <v>16</v>
      </c>
      <c r="D29" s="199"/>
      <c r="E29" s="144"/>
      <c r="F29" s="145"/>
      <c r="G29" s="188"/>
      <c r="H29" s="144"/>
      <c r="I29" s="145"/>
      <c r="J29" s="188"/>
      <c r="K29" s="144"/>
      <c r="L29" s="145"/>
      <c r="M29" s="188"/>
      <c r="N29" s="144"/>
      <c r="O29" s="145"/>
      <c r="P29" s="188"/>
      <c r="Q29" s="144"/>
      <c r="R29" s="145"/>
      <c r="S29" s="188"/>
      <c r="T29" s="99"/>
    </row>
    <row r="30" spans="1:20" ht="31.8" customHeight="1">
      <c r="A30" s="1"/>
      <c r="B30" s="108"/>
      <c r="C30" s="196" t="s">
        <v>158</v>
      </c>
      <c r="D30" s="200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99"/>
    </row>
    <row r="31" spans="1:20" ht="31.8" customHeight="1">
      <c r="A31" s="1"/>
      <c r="B31" s="108"/>
      <c r="C31" s="196" t="s">
        <v>17</v>
      </c>
      <c r="D31" s="197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2"/>
      <c r="O32" s="233"/>
      <c r="P32" s="234"/>
      <c r="Q32" s="11"/>
      <c r="R32" s="11"/>
      <c r="S32" s="11"/>
      <c r="T32" s="99"/>
    </row>
    <row r="33" spans="1:20" ht="29.4" customHeight="1">
      <c r="A33" s="2"/>
      <c r="B33" s="211" t="s">
        <v>18</v>
      </c>
      <c r="C33" s="212"/>
      <c r="D33" s="212"/>
      <c r="E33" s="208"/>
      <c r="F33" s="208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107"/>
    </row>
    <row r="34" spans="1:20" ht="14.25" customHeight="1">
      <c r="A34" s="2"/>
      <c r="B34" s="109"/>
      <c r="C34" s="12"/>
      <c r="D34" s="12"/>
      <c r="E34" s="209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09"/>
      <c r="T34" s="107"/>
    </row>
    <row r="35" spans="1:20" ht="14.25" customHeight="1">
      <c r="A35" s="2"/>
      <c r="B35" s="106"/>
      <c r="C35" s="13"/>
      <c r="D35" s="13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29:P29"/>
    <mergeCell ref="K17:L17"/>
    <mergeCell ref="K18:L18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3" t="s">
        <v>100</v>
      </c>
      <c r="C2" s="244"/>
      <c r="D2" s="244"/>
      <c r="E2" s="244"/>
      <c r="F2" s="245"/>
    </row>
    <row r="3" spans="2:6" ht="15" thickBot="1">
      <c r="B3" s="237" t="s">
        <v>99</v>
      </c>
      <c r="C3" s="238"/>
      <c r="D3" s="238"/>
      <c r="E3" s="238"/>
      <c r="F3" s="239"/>
    </row>
    <row r="4" spans="2:6" ht="15" thickBot="1">
      <c r="B4" s="240" t="s">
        <v>97</v>
      </c>
      <c r="C4" s="241"/>
      <c r="D4" s="241"/>
      <c r="E4" s="241"/>
      <c r="F4" s="242"/>
    </row>
    <row r="5" spans="2:6" ht="15" thickBot="1">
      <c r="B5" s="240" t="s">
        <v>98</v>
      </c>
      <c r="C5" s="241"/>
      <c r="D5" s="241"/>
      <c r="E5" s="241"/>
      <c r="F5" s="242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1">
        <v>1</v>
      </c>
      <c r="C7" s="249" t="s">
        <v>91</v>
      </c>
      <c r="D7" s="28" t="s">
        <v>61</v>
      </c>
      <c r="E7" s="26">
        <v>5</v>
      </c>
      <c r="F7" s="246"/>
    </row>
    <row r="8" spans="2:6" ht="26.25" customHeight="1">
      <c r="B8" s="252"/>
      <c r="C8" s="250"/>
      <c r="D8" s="29" t="s">
        <v>62</v>
      </c>
      <c r="E8" s="24">
        <v>4</v>
      </c>
      <c r="F8" s="247"/>
    </row>
    <row r="9" spans="2:6" ht="26.25" customHeight="1">
      <c r="B9" s="252"/>
      <c r="C9" s="250"/>
      <c r="D9" s="29" t="s">
        <v>63</v>
      </c>
      <c r="E9" s="24">
        <v>3</v>
      </c>
      <c r="F9" s="247"/>
    </row>
    <row r="10" spans="2:6" ht="26.25" customHeight="1">
      <c r="B10" s="252"/>
      <c r="C10" s="250"/>
      <c r="D10" s="29" t="s">
        <v>64</v>
      </c>
      <c r="E10" s="24">
        <v>2</v>
      </c>
      <c r="F10" s="247"/>
    </row>
    <row r="11" spans="2:6" ht="26.25" customHeight="1" thickBot="1">
      <c r="B11" s="252"/>
      <c r="C11" s="250"/>
      <c r="D11" s="30" t="s">
        <v>65</v>
      </c>
      <c r="E11" s="27">
        <v>1</v>
      </c>
      <c r="F11" s="248"/>
    </row>
    <row r="12" spans="2:6" ht="26.25" customHeight="1">
      <c r="B12" s="251">
        <v>2</v>
      </c>
      <c r="C12" s="249" t="s">
        <v>92</v>
      </c>
      <c r="D12" s="28" t="s">
        <v>66</v>
      </c>
      <c r="E12" s="26">
        <v>5</v>
      </c>
      <c r="F12" s="246"/>
    </row>
    <row r="13" spans="2:6" ht="26.25" customHeight="1">
      <c r="B13" s="252"/>
      <c r="C13" s="250"/>
      <c r="D13" s="29" t="s">
        <v>67</v>
      </c>
      <c r="E13" s="24">
        <v>4</v>
      </c>
      <c r="F13" s="247"/>
    </row>
    <row r="14" spans="2:6" ht="26.25" customHeight="1">
      <c r="B14" s="252"/>
      <c r="C14" s="250"/>
      <c r="D14" s="29" t="s">
        <v>68</v>
      </c>
      <c r="E14" s="24">
        <v>3</v>
      </c>
      <c r="F14" s="247"/>
    </row>
    <row r="15" spans="2:6" ht="26.25" customHeight="1">
      <c r="B15" s="252"/>
      <c r="C15" s="250"/>
      <c r="D15" s="29" t="s">
        <v>69</v>
      </c>
      <c r="E15" s="24">
        <v>2</v>
      </c>
      <c r="F15" s="247"/>
    </row>
    <row r="16" spans="2:6" ht="26.25" customHeight="1" thickBot="1">
      <c r="B16" s="252"/>
      <c r="C16" s="250"/>
      <c r="D16" s="30" t="s">
        <v>70</v>
      </c>
      <c r="E16" s="27">
        <v>1</v>
      </c>
      <c r="F16" s="248"/>
    </row>
    <row r="17" spans="2:6" ht="26.25" customHeight="1">
      <c r="B17" s="251">
        <v>3</v>
      </c>
      <c r="C17" s="249" t="s">
        <v>93</v>
      </c>
      <c r="D17" s="28" t="s">
        <v>71</v>
      </c>
      <c r="E17" s="26">
        <v>5</v>
      </c>
      <c r="F17" s="246"/>
    </row>
    <row r="18" spans="2:6" ht="26.25" customHeight="1">
      <c r="B18" s="252"/>
      <c r="C18" s="250"/>
      <c r="D18" s="29" t="s">
        <v>72</v>
      </c>
      <c r="E18" s="24">
        <v>4</v>
      </c>
      <c r="F18" s="247"/>
    </row>
    <row r="19" spans="2:6" ht="26.25" customHeight="1">
      <c r="B19" s="252"/>
      <c r="C19" s="250"/>
      <c r="D19" s="29" t="s">
        <v>74</v>
      </c>
      <c r="E19" s="24">
        <v>3</v>
      </c>
      <c r="F19" s="247"/>
    </row>
    <row r="20" spans="2:6" ht="26.25" customHeight="1">
      <c r="B20" s="252"/>
      <c r="C20" s="250"/>
      <c r="D20" s="29" t="s">
        <v>75</v>
      </c>
      <c r="E20" s="24">
        <v>2</v>
      </c>
      <c r="F20" s="247"/>
    </row>
    <row r="21" spans="2:6" ht="26.25" customHeight="1" thickBot="1">
      <c r="B21" s="252"/>
      <c r="C21" s="250"/>
      <c r="D21" s="30" t="s">
        <v>73</v>
      </c>
      <c r="E21" s="27">
        <v>1</v>
      </c>
      <c r="F21" s="248"/>
    </row>
    <row r="22" spans="2:6" ht="26.25" customHeight="1">
      <c r="B22" s="251">
        <v>4</v>
      </c>
      <c r="C22" s="249" t="s">
        <v>94</v>
      </c>
      <c r="D22" s="28" t="s">
        <v>78</v>
      </c>
      <c r="E22" s="26">
        <v>5</v>
      </c>
      <c r="F22" s="246"/>
    </row>
    <row r="23" spans="2:6" ht="26.25" customHeight="1">
      <c r="B23" s="252"/>
      <c r="C23" s="250"/>
      <c r="D23" s="29" t="s">
        <v>79</v>
      </c>
      <c r="E23" s="24">
        <v>4</v>
      </c>
      <c r="F23" s="247"/>
    </row>
    <row r="24" spans="2:6" ht="26.25" customHeight="1">
      <c r="B24" s="252"/>
      <c r="C24" s="250"/>
      <c r="D24" s="29" t="s">
        <v>76</v>
      </c>
      <c r="E24" s="24">
        <v>3</v>
      </c>
      <c r="F24" s="247"/>
    </row>
    <row r="25" spans="2:6" ht="26.25" customHeight="1">
      <c r="B25" s="252"/>
      <c r="C25" s="250"/>
      <c r="D25" s="29" t="s">
        <v>77</v>
      </c>
      <c r="E25" s="24">
        <v>2</v>
      </c>
      <c r="F25" s="247"/>
    </row>
    <row r="26" spans="2:6" ht="26.25" customHeight="1" thickBot="1">
      <c r="B26" s="252"/>
      <c r="C26" s="250"/>
      <c r="D26" s="30" t="s">
        <v>80</v>
      </c>
      <c r="E26" s="27">
        <v>1</v>
      </c>
      <c r="F26" s="248"/>
    </row>
    <row r="27" spans="2:6" ht="27.6">
      <c r="B27" s="251">
        <v>5</v>
      </c>
      <c r="C27" s="249" t="s">
        <v>95</v>
      </c>
      <c r="D27" s="28" t="s">
        <v>81</v>
      </c>
      <c r="E27" s="26">
        <v>5</v>
      </c>
      <c r="F27" s="246"/>
    </row>
    <row r="28" spans="2:6" ht="27.6">
      <c r="B28" s="252"/>
      <c r="C28" s="250"/>
      <c r="D28" s="29" t="s">
        <v>83</v>
      </c>
      <c r="E28" s="24">
        <v>4</v>
      </c>
      <c r="F28" s="247"/>
    </row>
    <row r="29" spans="2:6" ht="27.6">
      <c r="B29" s="252"/>
      <c r="C29" s="250"/>
      <c r="D29" s="29" t="s">
        <v>82</v>
      </c>
      <c r="E29" s="24">
        <v>3</v>
      </c>
      <c r="F29" s="247"/>
    </row>
    <row r="30" spans="2:6" ht="41.4">
      <c r="B30" s="252"/>
      <c r="C30" s="250"/>
      <c r="D30" s="29" t="s">
        <v>84</v>
      </c>
      <c r="E30" s="24">
        <v>2</v>
      </c>
      <c r="F30" s="247"/>
    </row>
    <row r="31" spans="2:6" ht="55.8" thickBot="1">
      <c r="B31" s="252"/>
      <c r="C31" s="250"/>
      <c r="D31" s="30" t="s">
        <v>85</v>
      </c>
      <c r="E31" s="27">
        <v>1</v>
      </c>
      <c r="F31" s="248"/>
    </row>
    <row r="32" spans="2:6" ht="27.6">
      <c r="B32" s="251">
        <v>6</v>
      </c>
      <c r="C32" s="249" t="s">
        <v>96</v>
      </c>
      <c r="D32" s="28" t="s">
        <v>86</v>
      </c>
      <c r="E32" s="26">
        <v>5</v>
      </c>
      <c r="F32" s="246"/>
    </row>
    <row r="33" spans="2:6" ht="41.4">
      <c r="B33" s="252"/>
      <c r="C33" s="253"/>
      <c r="D33" s="29" t="s">
        <v>87</v>
      </c>
      <c r="E33" s="24">
        <v>4</v>
      </c>
      <c r="F33" s="247"/>
    </row>
    <row r="34" spans="2:6" ht="27.6">
      <c r="B34" s="252"/>
      <c r="C34" s="253"/>
      <c r="D34" s="29" t="s">
        <v>88</v>
      </c>
      <c r="E34" s="24">
        <v>3</v>
      </c>
      <c r="F34" s="247"/>
    </row>
    <row r="35" spans="2:6" ht="41.4">
      <c r="B35" s="252"/>
      <c r="C35" s="253"/>
      <c r="D35" s="29" t="s">
        <v>89</v>
      </c>
      <c r="E35" s="24">
        <v>2</v>
      </c>
      <c r="F35" s="247"/>
    </row>
    <row r="36" spans="2:6" ht="42" thickBot="1">
      <c r="B36" s="255"/>
      <c r="C36" s="254"/>
      <c r="D36" s="31" t="s">
        <v>90</v>
      </c>
      <c r="E36" s="25">
        <v>1</v>
      </c>
      <c r="F36" s="248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2025-09-15T18:33:23Z</dcterms:modified>
</cp:coreProperties>
</file>