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Q 1212/"/>
    </mc:Choice>
  </mc:AlternateContent>
  <xr:revisionPtr revIDLastSave="1" documentId="8_{2845D79E-8571-4DE8-9716-F8DC7D148C03}" xr6:coauthVersionLast="47" xr6:coauthVersionMax="47" xr10:uidLastSave="{BE890404-7778-4ABA-9DEF-32A3B0674618}"/>
  <bookViews>
    <workbookView xWindow="11424" yWindow="0" windowWidth="11712" windowHeight="12336" firstSheet="1" activeTab="1" xr2:uid="{00000000-000D-0000-FFFF-FFFF00000000}"/>
  </bookViews>
  <sheets>
    <sheet name="OC" sheetId="10" state="hidden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1" i="2" l="1"/>
  <c r="N23" i="2"/>
  <c r="N21" i="2"/>
  <c r="N16" i="2"/>
  <c r="N17" i="2"/>
  <c r="N18" i="2"/>
  <c r="N19" i="2"/>
  <c r="N20" i="2"/>
  <c r="N15" i="2"/>
  <c r="K21" i="2"/>
  <c r="H22" i="2"/>
  <c r="K16" i="2"/>
  <c r="K17" i="2"/>
  <c r="K18" i="2"/>
  <c r="K19" i="2"/>
  <c r="K20" i="2"/>
  <c r="K15" i="2"/>
  <c r="H16" i="2"/>
  <c r="H17" i="2"/>
  <c r="H18" i="2"/>
  <c r="H19" i="2"/>
  <c r="H20" i="2"/>
  <c r="H15" i="2"/>
  <c r="H23" i="2" l="1"/>
  <c r="K22" i="2"/>
  <c r="K23" i="2" s="1"/>
  <c r="M32" i="2" a="1"/>
  <c r="M32" i="2" s="1"/>
  <c r="N32" i="2" s="1"/>
  <c r="M31" i="2" a="1"/>
  <c r="M31" i="2" s="1"/>
  <c r="N31" i="2" s="1"/>
  <c r="M30" i="2" a="1"/>
  <c r="M30" i="2" s="1"/>
  <c r="N30" i="2" s="1"/>
  <c r="M29" i="2" a="1"/>
  <c r="M29" i="2" s="1"/>
  <c r="N29" i="2" s="1"/>
  <c r="M28" i="2" a="1"/>
  <c r="M28" i="2" s="1"/>
  <c r="N28" i="2" s="1"/>
  <c r="M27" i="2" a="1"/>
  <c r="M27" i="2" s="1"/>
  <c r="N27" i="2" s="1"/>
  <c r="M28" i="10"/>
  <c r="M29" i="10"/>
  <c r="M30" i="10"/>
  <c r="M31" i="10"/>
  <c r="M32" i="10"/>
  <c r="M27" i="10"/>
  <c r="J28" i="10"/>
  <c r="J29" i="10"/>
  <c r="J30" i="10"/>
  <c r="J31" i="10"/>
  <c r="J32" i="10"/>
  <c r="J27" i="10"/>
  <c r="M16" i="10"/>
  <c r="M15" i="10"/>
  <c r="M17" i="10"/>
  <c r="M18" i="10"/>
  <c r="M19" i="10"/>
  <c r="J19" i="10"/>
  <c r="J18" i="10"/>
  <c r="J17" i="10"/>
  <c r="J16" i="10"/>
  <c r="J15" i="10"/>
  <c r="L32" i="10" a="1"/>
  <c r="L32" i="10" s="1"/>
  <c r="L31" i="10" a="1"/>
  <c r="L31" i="10" s="1"/>
  <c r="L30" i="10" a="1"/>
  <c r="L30" i="10" s="1"/>
  <c r="L29" i="10" a="1"/>
  <c r="L29" i="10" s="1"/>
  <c r="L28" i="10" a="1"/>
  <c r="L28" i="10" s="1"/>
  <c r="L27" i="10" a="1"/>
  <c r="L27" i="10" s="1"/>
  <c r="N22" i="2" l="1"/>
  <c r="N33" i="2"/>
  <c r="M33" i="2"/>
  <c r="M20" i="10"/>
  <c r="M21" i="10" s="1"/>
  <c r="M23" i="10" s="1"/>
  <c r="L33" i="10"/>
  <c r="M33" i="10"/>
  <c r="S17" i="10" l="1"/>
  <c r="P17" i="10"/>
  <c r="G17" i="10"/>
  <c r="S16" i="10"/>
  <c r="P16" i="10"/>
  <c r="G16" i="10"/>
  <c r="I32" i="10" a="1"/>
  <c r="I32" i="10" s="1"/>
  <c r="I31" i="10" a="1"/>
  <c r="I31" i="10" s="1"/>
  <c r="I30" i="10" a="1"/>
  <c r="I30" i="10" s="1"/>
  <c r="I29" i="10" a="1"/>
  <c r="I29" i="10" s="1"/>
  <c r="I28" i="10" a="1"/>
  <c r="I28" i="10" s="1"/>
  <c r="I27" i="10" a="1"/>
  <c r="I27" i="10" s="1"/>
  <c r="J20" i="10"/>
  <c r="P19" i="10"/>
  <c r="P18" i="10"/>
  <c r="P15" i="10"/>
  <c r="G19" i="10"/>
  <c r="G18" i="10"/>
  <c r="G15" i="10"/>
  <c r="S18" i="10"/>
  <c r="S15" i="10"/>
  <c r="I33" i="10" l="1"/>
  <c r="G20" i="10"/>
  <c r="P20" i="10"/>
  <c r="P21" i="10" s="1"/>
  <c r="J21" i="10"/>
  <c r="J23" i="10" s="1"/>
  <c r="J33" i="10"/>
  <c r="O32" i="10" a="1"/>
  <c r="O32" i="10" s="1"/>
  <c r="P32" i="10" s="1"/>
  <c r="O31" i="10" a="1"/>
  <c r="O31" i="10" s="1"/>
  <c r="P31" i="10" s="1"/>
  <c r="O30" i="10" a="1"/>
  <c r="O30" i="10" s="1"/>
  <c r="P30" i="10" s="1"/>
  <c r="O29" i="10" a="1"/>
  <c r="O29" i="10" s="1"/>
  <c r="P29" i="10" s="1"/>
  <c r="O28" i="10" a="1"/>
  <c r="O28" i="10" s="1"/>
  <c r="P28" i="10" s="1"/>
  <c r="O27" i="10" a="1"/>
  <c r="O27" i="10" s="1"/>
  <c r="P27" i="10" s="1"/>
  <c r="S19" i="10"/>
  <c r="R32" i="10" a="1"/>
  <c r="R32" i="10" s="1"/>
  <c r="S32" i="10" s="1"/>
  <c r="F32" i="10" a="1"/>
  <c r="F32" i="10" s="1"/>
  <c r="G32" i="10" s="1"/>
  <c r="R30" i="10" a="1"/>
  <c r="R30" i="10" s="1"/>
  <c r="S30" i="10" s="1"/>
  <c r="F30" i="10" a="1"/>
  <c r="F30" i="10" s="1"/>
  <c r="G30" i="10" s="1"/>
  <c r="D33" i="10"/>
  <c r="R31" i="10" a="1"/>
  <c r="R31" i="10" s="1"/>
  <c r="S31" i="10" s="1"/>
  <c r="F31" i="10" a="1"/>
  <c r="F31" i="10" s="1"/>
  <c r="G31" i="10" s="1"/>
  <c r="R29" i="10" a="1"/>
  <c r="R29" i="10" s="1"/>
  <c r="S29" i="10" s="1"/>
  <c r="F29" i="10" a="1"/>
  <c r="F29" i="10" s="1"/>
  <c r="G29" i="10" s="1"/>
  <c r="R28" i="10" a="1"/>
  <c r="R28" i="10" s="1"/>
  <c r="S28" i="10" s="1"/>
  <c r="F28" i="10" a="1"/>
  <c r="F28" i="10" s="1"/>
  <c r="G28" i="10" s="1"/>
  <c r="R27" i="10" a="1"/>
  <c r="R27" i="10" s="1"/>
  <c r="S27" i="10" s="1"/>
  <c r="F27" i="10" a="1"/>
  <c r="F27" i="10" s="1"/>
  <c r="G27" i="10" s="1"/>
  <c r="J32" i="2" a="1"/>
  <c r="J32" i="2" s="1"/>
  <c r="K32" i="2" s="1"/>
  <c r="J31" i="2" a="1"/>
  <c r="J31" i="2" s="1"/>
  <c r="K31" i="2" s="1"/>
  <c r="J30" i="2" a="1"/>
  <c r="J30" i="2" s="1"/>
  <c r="K30" i="2" s="1"/>
  <c r="J29" i="2" a="1"/>
  <c r="J29" i="2" s="1"/>
  <c r="K29" i="2" s="1"/>
  <c r="J28" i="2" a="1"/>
  <c r="J28" i="2" s="1"/>
  <c r="K28" i="2" s="1"/>
  <c r="J27" i="2" a="1"/>
  <c r="J27" i="2" s="1"/>
  <c r="K27" i="2" s="1"/>
  <c r="G32" i="2" a="1"/>
  <c r="G32" i="2" s="1"/>
  <c r="H32" i="2" s="1"/>
  <c r="G31" i="2" a="1"/>
  <c r="G31" i="2" s="1"/>
  <c r="H31" i="2" s="1"/>
  <c r="G30" i="2" a="1"/>
  <c r="G30" i="2" s="1"/>
  <c r="H30" i="2" s="1"/>
  <c r="G29" i="2" a="1"/>
  <c r="G29" i="2" s="1"/>
  <c r="H29" i="2" s="1"/>
  <c r="G28" i="2" a="1"/>
  <c r="G28" i="2" s="1"/>
  <c r="H28" i="2" s="1"/>
  <c r="G27" i="2" a="1"/>
  <c r="G27" i="2" s="1"/>
  <c r="H27" i="2" s="1"/>
  <c r="D33" i="2"/>
  <c r="P23" i="10" l="1"/>
  <c r="G21" i="10"/>
  <c r="G23" i="10" s="1"/>
  <c r="O33" i="10"/>
  <c r="P33" i="10"/>
  <c r="S20" i="10"/>
  <c r="S21" i="10" s="1"/>
  <c r="S22" i="10" s="1"/>
  <c r="S23" i="10" s="1"/>
  <c r="R33" i="10"/>
  <c r="S33" i="10" s="1"/>
  <c r="F33" i="10"/>
  <c r="G33" i="10"/>
  <c r="K33" i="2"/>
  <c r="J33" i="2"/>
  <c r="H33" i="2"/>
  <c r="G33" i="2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<sst xmlns="http://schemas.openxmlformats.org/spreadsheetml/2006/main" count="325" uniqueCount="195">
  <si>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</si>
  <si>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</si>
  <si>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</si>
  <si>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</si>
  <si>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</si>
  <si>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</si>
  <si>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</si>
  <si>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</si>
  <si>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</si>
  <si>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</si>
  <si>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</si>
  <si>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</si>
  <si>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</si>
  <si>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</si>
  <si>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</si>
  <si>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</si>
  <si>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</si>
  <si>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</si>
  <si>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</si>
  <si>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</si>
  <si>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</si>
  <si>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</si>
  <si>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</si>
  <si>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</si>
  <si>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</si>
  <si>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</si>
  <si>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</si>
  <si>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</si>
  <si>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</si>
  <si>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</si>
  <si>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</si>
  <si>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</si>
  <si>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</si>
  <si>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</si>
  <si>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</si>
  <si>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</si>
  <si>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</si>
  <si>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</si>
  <si>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</si>
  <si>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</si>
  <si>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</si>
  <si>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</si>
  <si>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</si>
  <si>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</si>
  <si>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</si>
  <si>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</si>
  <si>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</si>
  <si>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</si>
  <si>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</si>
  <si>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</si>
  <si>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</si>
  <si>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</si>
  <si>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</si>
  <si>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</si>
  <si>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</si>
  <si>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</si>
  <si>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</si>
  <si>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</si>
  <si>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</si>
  <si>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</si>
  <si>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</si>
  <si>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</si>
  <si>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</si>
  <si>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</si>
  <si>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</si>
  <si>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</si>
  <si>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</si>
  <si>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</si>
  <si>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</si>
  <si>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</si>
  <si>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</si>
  <si>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</si>
  <si>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</si>
  <si>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</si>
  <si>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</si>
  <si>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</si>
  <si>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</si>
  <si>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</si>
  <si>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</si>
  <si>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</si>
  <si>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</si>
  <si>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</si>
  <si>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</si>
  <si>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</si>
  <si>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</si>
  <si>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</si>
  <si>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</si>
  <si>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</si>
  <si>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</si>
  <si>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</si>
  <si>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</si>
  <si>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</si>
  <si>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</si>
  <si>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</si>
  <si>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</si>
  <si>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</si>
  <si>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</si>
  <si>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</si>
  <si>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</si>
  <si>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</si>
  <si>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</si>
  <si>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</si>
  <si>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</si>
  <si>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</si>
  <si>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</si>
  <si>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</si>
  <si>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</si>
  <si>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</si>
  <si>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</si>
  <si>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</si>
  <si>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</si>
  <si>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</si>
  <si>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</si>
  <si>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</si>
  <si>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</si>
  <si>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</si>
  <si>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</si>
  <si>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</si>
  <si>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</si>
  <si>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</si>
  <si>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</si>
  <si>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</si>
  <si>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</si>
  <si>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</si>
  <si>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</si>
  <si>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</si>
  <si>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</si>
  <si>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</si>
  <si>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</si>
  <si>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</si>
  <si>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</si>
  <si>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</si>
  <si>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</si>
  <si>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</si>
  <si>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</si>
  <si>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</si>
  <si>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</si>
  <si>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</si>
  <si>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</si>
  <si>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</si>
  <si>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</si>
  <si>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</si>
  <si>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</si>
  <si>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</si>
  <si>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</si>
  <si>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</si>
  <si>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</si>
  <si>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</si>
  <si>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</si>
  <si>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</si>
  <si>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</si>
  <si>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</si>
  <si>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</si>
  <si>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</si>
  <si>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</si>
  <si>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</si>
  <si>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</si>
  <si>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</si>
  <si>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</si>
  <si>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</si>
  <si>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</si>
  <si>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</si>
  <si>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</si>
  <si>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</si>
  <si>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</si>
  <si>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</si>
  <si>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</si>
  <si>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</si>
  <si>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</si>
  <si>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</si>
  <si>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</si>
  <si>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MARTEC</t>
  </si>
  <si>
    <t>OLYMPUS</t>
  </si>
  <si>
    <t>DAYANA</t>
  </si>
  <si>
    <t>CAJA DE TECNOPOR 42 X 33.6 X 27.5CM</t>
  </si>
  <si>
    <t>CAJA DE TECNOPOR 43 X 43 X 40.5CM</t>
  </si>
  <si>
    <t>CAJA DE TECNOPOR 73 X 48 X 51CM</t>
  </si>
  <si>
    <t>CAJA DE TECNOPOR 79.8 X 60 X 34.5CM</t>
  </si>
  <si>
    <t>GEL PACK BOLSA 500 GR</t>
  </si>
  <si>
    <t>NOVO EXPORT</t>
  </si>
  <si>
    <t xml:space="preserve"> </t>
  </si>
  <si>
    <t>VERONICA SALAZAR</t>
  </si>
  <si>
    <t xml:space="preserve">EMPAQ JEBE LONA 1/8" </t>
  </si>
  <si>
    <t>TORNILLO AUTOPERF ZINC 8 X 1"</t>
  </si>
  <si>
    <t>REMACHADORA MANUAL T/ACORDEON TRUPER</t>
  </si>
  <si>
    <t>REMACHE CIEGO ALUM 5/32" X 1/2"</t>
  </si>
  <si>
    <t>SISTEMA CORREDERA DN-300</t>
  </si>
  <si>
    <t>RODAMIENTO 51108</t>
  </si>
  <si>
    <t>Und</t>
  </si>
  <si>
    <t>METRO</t>
  </si>
  <si>
    <t>UND</t>
  </si>
  <si>
    <t>FERRETERIA ROAL</t>
  </si>
  <si>
    <t>FERRETERIA RENZO</t>
  </si>
  <si>
    <t>FERRETERIA HASTA EL PERNO</t>
  </si>
  <si>
    <t>SEGÚN COMPARATIVO DEACUERDO A LAS COTIZACIONES RECIBIDAS , ROAL PFRECE EL MEJOR PRECIO DEL MERCADO.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</si>
</sst>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  <numFmt numFmtId="170" formatCode="0.0"/>
    <numFmt numFmtId="171" formatCode="0.000"/>
    <numFmt numFmtId="172" formatCode="0.0000000000000"/>
    <numFmt numFmtId="173" formatCode="0.000000000000"/>
    <numFmt numFmtId="183" formatCode="&quot;S/&quot;\ #,##0.00"/>
  </numFmts>
  <fonts count="49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20"/>
      <color indexed="63"/>
      <name val="Calibri"/>
      <family val="2"/>
    </font>
    <font>
      <sz val="10"/>
      <name val="Arial"/>
      <family val="2"/>
    </font>
    <font>
      <b/>
      <sz val="20"/>
      <name val="Cambria"/>
      <family val="1"/>
    </font>
    <font>
      <sz val="10"/>
      <name val="Arial"/>
    </font>
  </fonts>
  <fills count="16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0" fontId="2" fillId="0" borderId="7"/>
    <xf numFmtId="44" fontId="43" fillId="0" borderId="0" applyFont="0" applyFill="0" applyBorder="0" applyAlignment="0" applyProtection="0"/>
    <xf numFmtId="0" fontId="44" fillId="0" borderId="7"/>
    <xf numFmtId="0" fontId="46" fillId="0" borderId="7"/>
    <xf numFmtId="0" fontId="48" fillId="0" borderId="7"/>
  </cellStyleXfs>
  <cellXfs count="268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19" xfId="0" applyBorder="1"/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7" fillId="0" borderId="30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0" fontId="17" fillId="0" borderId="35" xfId="0" applyFont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15" fillId="0" borderId="19" xfId="0" applyFont="1" applyBorder="1"/>
    <xf numFmtId="0" fontId="0" fillId="0" borderId="7" xfId="0" applyBorder="1" applyAlignment="1">
      <alignment wrapText="1"/>
    </xf>
    <xf numFmtId="0" fontId="0" fillId="0" borderId="22" xfId="0" applyBorder="1" applyAlignment="1">
      <alignment wrapText="1"/>
    </xf>
    <xf numFmtId="0" fontId="16" fillId="3" borderId="16" xfId="0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49" fontId="15" fillId="0" borderId="36" xfId="0" applyNumberFormat="1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0" fillId="0" borderId="47" xfId="0" applyBorder="1"/>
    <xf numFmtId="0" fontId="15" fillId="0" borderId="22" xfId="0" applyFont="1" applyBorder="1" applyAlignment="1">
      <alignment horizontal="center"/>
    </xf>
    <xf numFmtId="0" fontId="15" fillId="0" borderId="48" xfId="0" applyFont="1" applyBorder="1" applyAlignment="1">
      <alignment vertical="center"/>
    </xf>
    <xf numFmtId="0" fontId="22" fillId="12" borderId="27" xfId="1" applyFont="1" applyFill="1" applyBorder="1" applyAlignment="1">
      <alignment horizontal="center" vertical="center" wrapText="1"/>
    </xf>
    <xf numFmtId="0" fontId="2" fillId="0" borderId="7" xfId="1"/>
    <xf numFmtId="0" fontId="22" fillId="12" borderId="27" xfId="1" applyFont="1" applyFill="1" applyBorder="1" applyAlignment="1">
      <alignment vertical="center" wrapText="1"/>
    </xf>
    <xf numFmtId="0" fontId="23" fillId="0" borderId="27" xfId="1" applyFont="1" applyBorder="1"/>
    <xf numFmtId="1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/>
    <xf numFmtId="0" fontId="23" fillId="0" borderId="27" xfId="1" applyFont="1" applyBorder="1" applyAlignment="1">
      <alignment horizontal="center" vertical="center"/>
    </xf>
    <xf numFmtId="0" fontId="14" fillId="0" borderId="27" xfId="1" applyFont="1" applyBorder="1" applyAlignment="1">
      <alignment vertical="center" wrapText="1"/>
    </xf>
    <xf numFmtId="1" fontId="23" fillId="0" borderId="27" xfId="1" applyNumberFormat="1" applyFont="1" applyBorder="1" applyAlignment="1">
      <alignment horizontal="center" vertical="center"/>
    </xf>
    <xf numFmtId="49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7" xfId="1" applyFont="1" applyBorder="1" applyAlignment="1">
      <alignment vertical="center" wrapText="1"/>
    </xf>
    <xf numFmtId="1" fontId="2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wrapText="1"/>
    </xf>
    <xf numFmtId="0" fontId="21" fillId="0" borderId="7" xfId="1" applyFont="1"/>
    <xf numFmtId="0" fontId="22" fillId="12" borderId="27" xfId="1" applyFont="1" applyFill="1" applyBorder="1" applyAlignment="1">
      <alignment horizontal="center" vertical="center"/>
    </xf>
    <xf numFmtId="0" fontId="23" fillId="0" borderId="27" xfId="1" applyFont="1" applyBorder="1" applyAlignment="1">
      <alignment vertical="center" wrapText="1"/>
    </xf>
    <xf numFmtId="0" fontId="2" fillId="0" borderId="27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9" fontId="6" fillId="0" borderId="10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vertical="center" wrapText="1"/>
    </xf>
    <xf numFmtId="9" fontId="6" fillId="0" borderId="11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0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0" fontId="26" fillId="0" borderId="27" xfId="0" applyFont="1" applyBorder="1" applyAlignment="1">
      <alignment horizontal="center" vertical="center" wrapText="1"/>
    </xf>
    <xf numFmtId="167" fontId="29" fillId="0" borderId="50" xfId="0" applyNumberFormat="1" applyFont="1" applyBorder="1" applyAlignment="1">
      <alignment vertical="center" wrapText="1"/>
    </xf>
    <xf numFmtId="164" fontId="29" fillId="0" borderId="13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5" fillId="0" borderId="18" xfId="0" applyFont="1" applyBorder="1"/>
    <xf numFmtId="0" fontId="5" fillId="0" borderId="20" xfId="0" applyFont="1" applyBorder="1"/>
    <xf numFmtId="0" fontId="26" fillId="0" borderId="19" xfId="0" applyFont="1" applyBorder="1" applyAlignment="1">
      <alignment vertical="center" wrapText="1"/>
    </xf>
    <xf numFmtId="0" fontId="27" fillId="0" borderId="32" xfId="0" applyFont="1" applyBorder="1" applyAlignment="1">
      <alignment vertical="center" wrapText="1"/>
    </xf>
    <xf numFmtId="0" fontId="8" fillId="0" borderId="19" xfId="0" applyFont="1" applyBorder="1" applyAlignment="1">
      <alignment vertical="center" wrapText="1"/>
    </xf>
    <xf numFmtId="0" fontId="26" fillId="0" borderId="32" xfId="0" applyFont="1" applyBorder="1" applyAlignment="1">
      <alignment vertical="center" wrapText="1"/>
    </xf>
    <xf numFmtId="0" fontId="30" fillId="0" borderId="19" xfId="0" applyFont="1" applyBorder="1" applyAlignment="1">
      <alignment wrapText="1"/>
    </xf>
    <xf numFmtId="0" fontId="12" fillId="0" borderId="19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wrapText="1"/>
    </xf>
    <xf numFmtId="0" fontId="7" fillId="0" borderId="19" xfId="0" applyFont="1" applyBorder="1" applyAlignment="1">
      <alignment vertical="center" wrapText="1"/>
    </xf>
    <xf numFmtId="0" fontId="11" fillId="0" borderId="19" xfId="0" applyFont="1" applyBorder="1" applyAlignment="1">
      <alignment horizontal="right" vertical="center" wrapText="1"/>
    </xf>
    <xf numFmtId="0" fontId="5" fillId="0" borderId="21" xfId="0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5" fillId="0" borderId="23" xfId="0" applyFont="1" applyBorder="1"/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0" fontId="1" fillId="0" borderId="27" xfId="1" applyFont="1" applyBorder="1"/>
    <xf numFmtId="0" fontId="2" fillId="0" borderId="27" xfId="1" applyBorder="1" applyAlignment="1">
      <alignment horizontal="center"/>
    </xf>
    <xf numFmtId="0" fontId="35" fillId="8" borderId="1" xfId="0" applyFont="1" applyFill="1" applyBorder="1" applyAlignment="1">
      <alignment horizontal="center" vertical="center"/>
    </xf>
    <xf numFmtId="0" fontId="31" fillId="0" borderId="32" xfId="0" applyFont="1" applyBorder="1" applyAlignment="1">
      <alignment vertical="center" wrapText="1"/>
    </xf>
    <xf numFmtId="168" fontId="41" fillId="0" borderId="27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1" fillId="0" borderId="65" xfId="0" applyNumberFormat="1" applyFont="1" applyBorder="1" applyAlignment="1">
      <alignment horizontal="center" vertical="center"/>
    </xf>
    <xf numFmtId="168" fontId="41" fillId="0" borderId="66" xfId="0" applyNumberFormat="1" applyFont="1" applyBorder="1" applyAlignment="1">
      <alignment horizontal="center" vertical="center"/>
    </xf>
    <xf numFmtId="168" fontId="41" fillId="0" borderId="67" xfId="0" applyNumberFormat="1" applyFont="1" applyBorder="1"/>
    <xf numFmtId="167" fontId="41" fillId="0" borderId="68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5" xfId="0" applyNumberFormat="1" applyFont="1" applyBorder="1" applyAlignment="1">
      <alignment horizontal="center" vertical="center"/>
    </xf>
    <xf numFmtId="168" fontId="35" fillId="10" borderId="1" xfId="0" applyNumberFormat="1" applyFont="1" applyFill="1" applyBorder="1" applyAlignment="1">
      <alignment horizontal="center" vertical="center"/>
    </xf>
    <xf numFmtId="168" fontId="40" fillId="0" borderId="0" xfId="0" applyNumberFormat="1" applyFont="1"/>
    <xf numFmtId="168" fontId="0" fillId="0" borderId="0" xfId="0" applyNumberFormat="1"/>
    <xf numFmtId="0" fontId="41" fillId="0" borderId="0" xfId="0" applyFont="1"/>
    <xf numFmtId="44" fontId="41" fillId="0" borderId="27" xfId="2" applyFont="1" applyBorder="1" applyAlignment="1">
      <alignment vertical="center" wrapText="1"/>
    </xf>
    <xf numFmtId="44" fontId="41" fillId="0" borderId="13" xfId="2" applyFont="1" applyBorder="1" applyAlignment="1">
      <alignment horizontal="center" vertical="center"/>
    </xf>
    <xf numFmtId="44" fontId="41" fillId="0" borderId="9" xfId="2" applyFont="1" applyBorder="1" applyAlignment="1">
      <alignment horizontal="center" vertical="center"/>
    </xf>
    <xf numFmtId="44" fontId="41" fillId="0" borderId="65" xfId="2" applyFont="1" applyBorder="1" applyAlignment="1">
      <alignment horizontal="center" vertical="center"/>
    </xf>
    <xf numFmtId="44" fontId="41" fillId="0" borderId="66" xfId="2" applyFont="1" applyBorder="1" applyAlignment="1">
      <alignment horizontal="center" vertical="center"/>
    </xf>
    <xf numFmtId="44" fontId="41" fillId="0" borderId="67" xfId="2" applyFont="1" applyBorder="1"/>
    <xf numFmtId="44" fontId="41" fillId="0" borderId="68" xfId="2" applyFont="1" applyBorder="1" applyAlignment="1">
      <alignment horizontal="center" vertical="center"/>
    </xf>
    <xf numFmtId="2" fontId="32" fillId="13" borderId="15" xfId="0" applyNumberFormat="1" applyFont="1" applyFill="1" applyBorder="1" applyAlignment="1">
      <alignment horizontal="center" vertical="center"/>
    </xf>
    <xf numFmtId="49" fontId="45" fillId="0" borderId="69" xfId="3" applyNumberFormat="1" applyFont="1" applyBorder="1" applyAlignment="1">
      <alignment horizontal="left" vertical="top" wrapText="1"/>
    </xf>
    <xf numFmtId="169" fontId="45" fillId="0" borderId="69" xfId="3" applyNumberFormat="1" applyFont="1" applyBorder="1" applyAlignment="1">
      <alignment horizontal="right" vertical="top"/>
    </xf>
    <xf numFmtId="0" fontId="47" fillId="0" borderId="7" xfId="0" applyFont="1" applyBorder="1" applyAlignment="1">
      <alignment horizontal="center" vertical="center"/>
    </xf>
    <xf numFmtId="170" fontId="29" fillId="0" borderId="6" xfId="0" applyNumberFormat="1" applyFont="1" applyBorder="1" applyAlignment="1">
      <alignment horizontal="center" vertical="center"/>
    </xf>
    <xf numFmtId="170" fontId="29" fillId="0" borderId="1" xfId="0" applyNumberFormat="1" applyFont="1" applyBorder="1" applyAlignment="1">
      <alignment horizontal="center" vertical="center"/>
    </xf>
    <xf numFmtId="171" fontId="41" fillId="0" borderId="0" xfId="0" applyNumberFormat="1" applyFont="1"/>
    <xf numFmtId="171" fontId="0" fillId="0" borderId="0" xfId="0" applyNumberFormat="1"/>
    <xf numFmtId="172" fontId="0" fillId="0" borderId="0" xfId="0" applyNumberFormat="1"/>
    <xf numFmtId="173" fontId="0" fillId="0" borderId="0" xfId="0" applyNumberFormat="1"/>
    <xf numFmtId="167" fontId="0" fillId="0" borderId="0" xfId="0" applyNumberFormat="1"/>
    <xf numFmtId="170" fontId="32" fillId="15" borderId="15" xfId="0" applyNumberFormat="1" applyFont="1" applyFill="1" applyBorder="1" applyAlignment="1">
      <alignment horizontal="center" vertical="center"/>
    </xf>
    <xf numFmtId="167" fontId="26" fillId="0" borderId="27" xfId="0" applyNumberFormat="1" applyFont="1" applyBorder="1" applyAlignment="1">
      <alignment vertical="center" wrapText="1"/>
    </xf>
    <xf numFmtId="167" fontId="26" fillId="0" borderId="27" xfId="0" applyNumberFormat="1" applyFont="1" applyBorder="1" applyAlignment="1">
      <alignment horizontal="center" vertical="center"/>
    </xf>
    <xf numFmtId="167" fontId="29" fillId="0" borderId="10" xfId="0" applyNumberFormat="1" applyFont="1" applyBorder="1" applyAlignment="1">
      <alignment horizontal="center" vertical="center"/>
    </xf>
    <xf numFmtId="1" fontId="32" fillId="14" borderId="15" xfId="0" applyNumberFormat="1" applyFont="1" applyFill="1" applyBorder="1" applyAlignment="1">
      <alignment horizontal="center" vertical="center"/>
    </xf>
    <xf numFmtId="167" fontId="41" fillId="0" borderId="27" xfId="0" applyNumberFormat="1" applyFont="1" applyBorder="1" applyAlignment="1">
      <alignment horizontal="center" vertical="center" wrapText="1"/>
    </xf>
    <xf numFmtId="44" fontId="41" fillId="0" borderId="27" xfId="2" applyFont="1" applyBorder="1" applyAlignment="1">
      <alignment horizontal="center" vertical="center" wrapText="1"/>
    </xf>
    <xf numFmtId="168" fontId="41" fillId="0" borderId="27" xfId="0" applyNumberFormat="1" applyFont="1" applyBorder="1" applyAlignment="1">
      <alignment horizontal="center" vertical="center" wrapText="1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3" xfId="0" applyFont="1" applyBorder="1" applyAlignment="1">
      <alignment horizontal="center" vertical="center" wrapText="1"/>
    </xf>
    <xf numFmtId="0" fontId="26" fillId="0" borderId="56" xfId="0" applyFont="1" applyBorder="1"/>
    <xf numFmtId="0" fontId="26" fillId="0" borderId="57" xfId="0" applyFont="1" applyBorder="1"/>
    <xf numFmtId="0" fontId="34" fillId="0" borderId="54" xfId="0" applyFont="1" applyBorder="1" applyAlignment="1">
      <alignment horizontal="center" vertical="center" wrapText="1"/>
    </xf>
    <xf numFmtId="0" fontId="33" fillId="0" borderId="17" xfId="0" applyFont="1" applyBorder="1"/>
    <xf numFmtId="0" fontId="33" fillId="0" borderId="13" xfId="0" applyFont="1" applyBorder="1"/>
    <xf numFmtId="0" fontId="33" fillId="0" borderId="14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0" xfId="0" applyFont="1" applyFill="1" applyBorder="1"/>
    <xf numFmtId="0" fontId="11" fillId="4" borderId="58" xfId="0" applyFont="1" applyFill="1" applyBorder="1" applyAlignment="1">
      <alignment horizontal="left" vertical="center" textRotation="105" wrapText="1"/>
    </xf>
    <xf numFmtId="0" fontId="3" fillId="5" borderId="56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0" xfId="0" applyFont="1" applyFill="1" applyBorder="1" applyAlignment="1">
      <alignment horizont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164" fontId="42" fillId="0" borderId="64" xfId="0" applyNumberFormat="1" applyFont="1" applyBorder="1" applyAlignment="1">
      <alignment horizontal="center" vertical="center"/>
    </xf>
    <xf numFmtId="164" fontId="42" fillId="0" borderId="27" xfId="0" applyNumberFormat="1" applyFont="1" applyBorder="1" applyAlignment="1">
      <alignment horizontal="center" vertical="center"/>
    </xf>
    <xf numFmtId="0" fontId="6" fillId="0" borderId="3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0" fontId="6" fillId="2" borderId="5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7" fillId="0" borderId="19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7" xfId="0" applyFont="1" applyBorder="1" applyAlignment="1">
      <alignment horizontal="left"/>
    </xf>
    <xf numFmtId="0" fontId="40" fillId="0" borderId="27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0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20" fillId="0" borderId="11" xfId="0" applyFont="1" applyBorder="1"/>
    <xf numFmtId="0" fontId="26" fillId="0" borderId="62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167" fontId="29" fillId="0" borderId="50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167" fontId="26" fillId="0" borderId="27" xfId="0" applyNumberFormat="1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26" fillId="0" borderId="54" xfId="0" applyFont="1" applyBorder="1" applyAlignment="1">
      <alignment horizontal="left" vertical="center" wrapText="1"/>
    </xf>
    <xf numFmtId="0" fontId="26" fillId="0" borderId="17" xfId="0" applyFont="1" applyBorder="1" applyAlignment="1">
      <alignment horizontal="left" vertical="center" wrapText="1"/>
    </xf>
    <xf numFmtId="0" fontId="26" fillId="0" borderId="17" xfId="0" applyFont="1" applyBorder="1"/>
    <xf numFmtId="0" fontId="26" fillId="0" borderId="12" xfId="0" applyFont="1" applyBorder="1"/>
    <xf numFmtId="0" fontId="26" fillId="0" borderId="7" xfId="0" applyFont="1" applyBorder="1"/>
    <xf numFmtId="0" fontId="26" fillId="0" borderId="13" xfId="0" applyFont="1" applyBorder="1"/>
    <xf numFmtId="0" fontId="26" fillId="0" borderId="14" xfId="0" applyFont="1" applyBorder="1"/>
    <xf numFmtId="1" fontId="33" fillId="0" borderId="8" xfId="0" applyNumberFormat="1" applyFont="1" applyBorder="1" applyAlignment="1">
      <alignment horizontal="center" vertical="center"/>
    </xf>
    <xf numFmtId="1" fontId="33" fillId="0" borderId="8" xfId="0" applyNumberFormat="1" applyFont="1" applyBorder="1"/>
    <xf numFmtId="0" fontId="33" fillId="0" borderId="55" xfId="0" applyFont="1" applyBorder="1"/>
    <xf numFmtId="0" fontId="33" fillId="0" borderId="11" xfId="0" applyFont="1" applyBorder="1"/>
    <xf numFmtId="0" fontId="11" fillId="0" borderId="27" xfId="0" applyFont="1" applyBorder="1" applyAlignment="1">
      <alignment horizontal="center" vertical="center" wrapText="1"/>
    </xf>
    <xf numFmtId="0" fontId="3" fillId="0" borderId="27" xfId="0" applyFont="1" applyBorder="1"/>
    <xf numFmtId="0" fontId="0" fillId="0" borderId="27" xfId="0" applyBorder="1"/>
    <xf numFmtId="0" fontId="11" fillId="0" borderId="19" xfId="0" applyFont="1" applyBorder="1" applyAlignment="1">
      <alignment horizontal="right" vertical="center" wrapText="1"/>
    </xf>
    <xf numFmtId="164" fontId="31" fillId="0" borderId="27" xfId="0" applyNumberFormat="1" applyFont="1" applyBorder="1" applyAlignment="1">
      <alignment horizontal="center" vertical="center"/>
    </xf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0" xfId="0" applyFont="1" applyFill="1" applyBorder="1"/>
    <xf numFmtId="0" fontId="35" fillId="6" borderId="9" xfId="0" applyFont="1" applyFill="1" applyBorder="1" applyAlignment="1">
      <alignment horizontal="center" vertical="center"/>
    </xf>
    <xf numFmtId="0" fontId="35" fillId="6" borderId="10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0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5" fillId="4" borderId="60" xfId="0" applyFont="1" applyFill="1" applyBorder="1" applyAlignment="1">
      <alignment horizontal="center" vertical="center" wrapText="1"/>
    </xf>
    <xf numFmtId="0" fontId="36" fillId="9" borderId="10" xfId="0" applyFont="1" applyFill="1" applyBorder="1"/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24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20" fillId="0" borderId="14" xfId="0" applyFont="1" applyBorder="1"/>
    <xf numFmtId="0" fontId="6" fillId="0" borderId="8" xfId="0" applyFont="1" applyBorder="1" applyAlignment="1">
      <alignment horizontal="center" vertical="center"/>
    </xf>
    <xf numFmtId="0" fontId="20" fillId="0" borderId="8" xfId="0" applyFont="1" applyBorder="1"/>
    <xf numFmtId="183" fontId="29" fillId="0" borderId="52" xfId="0" applyNumberFormat="1" applyFont="1" applyBorder="1" applyAlignment="1">
      <alignment horizontal="center" vertical="center" wrapText="1"/>
    </xf>
    <xf numFmtId="183" fontId="29" fillId="0" borderId="51" xfId="0" applyNumberFormat="1" applyFont="1" applyBorder="1" applyAlignment="1">
      <alignment horizontal="center" vertical="center" wrapText="1"/>
    </xf>
    <xf numFmtId="183" fontId="29" fillId="0" borderId="49" xfId="0" applyNumberFormat="1" applyFont="1" applyBorder="1" applyAlignment="1">
      <alignment vertical="center" wrapText="1"/>
    </xf>
    <xf numFmtId="167" fontId="29" fillId="0" borderId="11" xfId="0" applyNumberFormat="1" applyFont="1" applyBorder="1" applyAlignment="1">
      <alignment horizontal="center" vertical="center"/>
    </xf>
  </cellXfs>
  <cellStyles count="6">
    <cellStyle name="Moneda" xfId="2" builtinId="4"/>
    <cellStyle name="Normal" xfId="0" builtinId="0"/>
    <cellStyle name="Normal 2" xfId="1" xr:uid="{9A3768EC-2BCB-4C92-91FA-21B7A97BD2BD}"/>
    <cellStyle name="Normal 3" xfId="3" xr:uid="{7566D24D-9DBE-4CA7-BC2B-DFB925E7CB7E}"/>
    <cellStyle name="Normal 4" xfId="4" xr:uid="{52E3DFE7-E042-40C0-9AD8-4D9FED81C82B}"/>
    <cellStyle name="Normal 5" xfId="5" xr:uid="{6F889300-8969-4175-810B-A58007A7A280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W100"/>
  <sheetViews>
    <sheetView topLeftCell="A3" zoomScale="39" zoomScaleNormal="39" zoomScaleSheetLayoutView="50" workbookViewId="0">
      <selection activeCell="K19" sqref="K19:L19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31" customWidth="1"/>
    <col min="6" max="6" width="20.33203125" customWidth="1"/>
    <col min="7" max="7" width="29" customWidth="1"/>
    <col min="8" max="8" width="33.88671875" customWidth="1"/>
    <col min="9" max="9" width="17.77734375" customWidth="1"/>
    <col min="10" max="10" width="29.88671875" customWidth="1"/>
    <col min="11" max="11" width="33.88671875" customWidth="1"/>
    <col min="12" max="12" width="17.77734375" customWidth="1"/>
    <col min="13" max="13" width="29.88671875" customWidth="1"/>
    <col min="14" max="14" width="33.88671875" customWidth="1"/>
    <col min="15" max="15" width="17.77734375" customWidth="1"/>
    <col min="16" max="16" width="29.88671875" customWidth="1"/>
    <col min="17" max="17" width="33.88671875" hidden="1" customWidth="1"/>
    <col min="18" max="18" width="17.77734375" hidden="1" customWidth="1"/>
    <col min="19" max="19" width="29.88671875" hidden="1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9"/>
      <c r="C2" s="162" t="s">
        <v>157</v>
      </c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93"/>
    </row>
    <row r="3" spans="1:20" ht="33" customHeight="1">
      <c r="A3" s="1"/>
      <c r="B3" s="160"/>
      <c r="C3" s="164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65"/>
      <c r="T3" s="94"/>
    </row>
    <row r="4" spans="1:20" ht="33" customHeight="1">
      <c r="A4" s="1"/>
      <c r="B4" s="160"/>
      <c r="C4" s="166" t="s">
        <v>0</v>
      </c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167"/>
      <c r="S4" s="167"/>
      <c r="T4" s="94"/>
    </row>
    <row r="5" spans="1:20" ht="33" customHeight="1">
      <c r="A5" s="1"/>
      <c r="B5" s="161"/>
      <c r="C5" s="164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5"/>
      <c r="Q5" s="165"/>
      <c r="R5" s="165"/>
      <c r="S5" s="165"/>
      <c r="T5" s="94"/>
    </row>
    <row r="6" spans="1:20" ht="33" customHeight="1">
      <c r="A6" s="1"/>
      <c r="B6" s="95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94"/>
    </row>
    <row r="7" spans="1:20" ht="33" customHeight="1">
      <c r="A7" s="1"/>
      <c r="B7" s="114" t="s">
        <v>1</v>
      </c>
      <c r="C7" s="168" t="s">
        <v>169</v>
      </c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94"/>
    </row>
    <row r="8" spans="1:20" ht="33" customHeight="1">
      <c r="A8" s="1"/>
      <c r="B8" s="114" t="s">
        <v>2</v>
      </c>
      <c r="C8" s="154">
        <v>45915</v>
      </c>
      <c r="D8" s="155"/>
      <c r="E8" s="155"/>
      <c r="F8" s="155"/>
      <c r="G8" s="155"/>
      <c r="H8" s="155"/>
      <c r="I8" s="155"/>
      <c r="J8" s="155"/>
      <c r="K8" s="155"/>
      <c r="L8" s="155"/>
      <c r="M8" s="155"/>
      <c r="N8" s="155"/>
      <c r="O8" s="155"/>
      <c r="P8" s="155"/>
      <c r="Q8" s="155"/>
      <c r="R8" s="155"/>
      <c r="S8" s="155"/>
      <c r="T8" s="94"/>
    </row>
    <row r="9" spans="1:20" ht="33" customHeight="1">
      <c r="A9" s="1"/>
      <c r="B9" s="114" t="s">
        <v>3</v>
      </c>
      <c r="C9" s="154"/>
      <c r="D9" s="155"/>
      <c r="E9" s="155"/>
      <c r="F9" s="155"/>
      <c r="G9" s="155"/>
      <c r="H9" s="155"/>
      <c r="I9" s="155"/>
      <c r="J9" s="155"/>
      <c r="K9" s="155"/>
      <c r="L9" s="155"/>
      <c r="M9" s="155"/>
      <c r="N9" s="155"/>
      <c r="O9" s="155"/>
      <c r="P9" s="155"/>
      <c r="Q9" s="155"/>
      <c r="R9" s="155"/>
      <c r="S9" s="155"/>
      <c r="T9" s="94"/>
    </row>
    <row r="10" spans="1:20" ht="33" customHeight="1">
      <c r="A10" s="1"/>
      <c r="B10" s="114" t="s">
        <v>4</v>
      </c>
      <c r="C10" s="154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94"/>
    </row>
    <row r="11" spans="1:20" ht="33" customHeight="1">
      <c r="A11" s="1"/>
      <c r="B11" s="114" t="s">
        <v>5</v>
      </c>
      <c r="C11" s="156">
        <v>3.5</v>
      </c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94"/>
    </row>
    <row r="12" spans="1:20" ht="14.25" customHeight="1">
      <c r="A12" s="1"/>
      <c r="B12" s="97"/>
      <c r="C12" s="5"/>
      <c r="D12" s="6"/>
      <c r="E12" s="157"/>
      <c r="F12" s="157"/>
      <c r="G12" s="158"/>
      <c r="H12" s="157"/>
      <c r="I12" s="157"/>
      <c r="J12" s="158"/>
      <c r="K12" s="157"/>
      <c r="L12" s="157"/>
      <c r="M12" s="158"/>
      <c r="N12" s="157"/>
      <c r="O12" s="157"/>
      <c r="P12" s="158"/>
      <c r="Q12" s="157"/>
      <c r="R12" s="157"/>
      <c r="S12" s="158"/>
      <c r="T12" s="94"/>
    </row>
    <row r="13" spans="1:20" ht="52.8" customHeight="1">
      <c r="A13" s="1"/>
      <c r="B13" s="172"/>
      <c r="C13" s="174" t="s">
        <v>6</v>
      </c>
      <c r="D13" s="174" t="s">
        <v>7</v>
      </c>
      <c r="E13" s="176" t="s">
        <v>171</v>
      </c>
      <c r="F13" s="177"/>
      <c r="G13" s="178"/>
      <c r="H13" s="169" t="s">
        <v>172</v>
      </c>
      <c r="I13" s="170"/>
      <c r="J13" s="171"/>
      <c r="K13" s="169" t="s">
        <v>179</v>
      </c>
      <c r="L13" s="170"/>
      <c r="M13" s="171"/>
      <c r="N13" s="169" t="s">
        <v>173</v>
      </c>
      <c r="O13" s="170"/>
      <c r="P13" s="171"/>
      <c r="Q13" s="169" t="s">
        <v>170</v>
      </c>
      <c r="R13" s="170"/>
      <c r="S13" s="171"/>
      <c r="T13" s="94"/>
    </row>
    <row r="14" spans="1:20" ht="33.6" customHeight="1">
      <c r="A14" s="1"/>
      <c r="B14" s="173"/>
      <c r="C14" s="175"/>
      <c r="D14" s="175"/>
      <c r="E14" s="181" t="s">
        <v>8</v>
      </c>
      <c r="F14" s="182"/>
      <c r="G14" s="113" t="s">
        <v>9</v>
      </c>
      <c r="H14" s="179" t="s">
        <v>8</v>
      </c>
      <c r="I14" s="180"/>
      <c r="J14" s="124" t="s">
        <v>9</v>
      </c>
      <c r="K14" s="179" t="s">
        <v>8</v>
      </c>
      <c r="L14" s="180"/>
      <c r="M14" s="124" t="s">
        <v>9</v>
      </c>
      <c r="N14" s="179" t="s">
        <v>8</v>
      </c>
      <c r="O14" s="180"/>
      <c r="P14" s="124" t="s">
        <v>9</v>
      </c>
      <c r="Q14" s="179" t="s">
        <v>8</v>
      </c>
      <c r="R14" s="180"/>
      <c r="S14" s="92" t="s">
        <v>9</v>
      </c>
      <c r="T14" s="94"/>
    </row>
    <row r="15" spans="1:20" ht="69.599999999999994" customHeight="1">
      <c r="A15" s="1"/>
      <c r="B15" s="136" t="s">
        <v>174</v>
      </c>
      <c r="C15" s="137">
        <v>6</v>
      </c>
      <c r="D15" s="88" t="s">
        <v>7</v>
      </c>
      <c r="E15" s="151">
        <v>29</v>
      </c>
      <c r="F15" s="151"/>
      <c r="G15" s="128">
        <f>E15*C15</f>
        <v>174</v>
      </c>
      <c r="H15" s="152"/>
      <c r="I15" s="152"/>
      <c r="J15" s="128">
        <f>+H15*C15</f>
        <v>0</v>
      </c>
      <c r="K15" s="152">
        <v>22.033898305084701</v>
      </c>
      <c r="L15" s="152"/>
      <c r="M15" s="128">
        <f>+K15*C15</f>
        <v>132.2033898305082</v>
      </c>
      <c r="N15" s="152">
        <v>28</v>
      </c>
      <c r="O15" s="152"/>
      <c r="P15" s="128">
        <f>+N15*C15</f>
        <v>168</v>
      </c>
      <c r="Q15" s="153"/>
      <c r="R15" s="153"/>
      <c r="S15" s="115">
        <f>C15*Q15</f>
        <v>0</v>
      </c>
      <c r="T15" s="94"/>
    </row>
    <row r="16" spans="1:20" ht="69.599999999999994" customHeight="1">
      <c r="A16" s="1"/>
      <c r="B16" s="136" t="s">
        <v>175</v>
      </c>
      <c r="C16" s="137">
        <v>6</v>
      </c>
      <c r="D16" s="88" t="s">
        <v>7</v>
      </c>
      <c r="E16" s="151">
        <v>39</v>
      </c>
      <c r="F16" s="151"/>
      <c r="G16" s="128">
        <f>E16*C16</f>
        <v>234</v>
      </c>
      <c r="H16" s="152">
        <v>48.305084999999998</v>
      </c>
      <c r="I16" s="152"/>
      <c r="J16" s="128">
        <f>+H16*C16</f>
        <v>289.83051</v>
      </c>
      <c r="K16" s="152">
        <v>30.508474576271201</v>
      </c>
      <c r="L16" s="152"/>
      <c r="M16" s="128">
        <f t="shared" ref="M16:M19" si="0">+K16*C16</f>
        <v>183.05084745762721</v>
      </c>
      <c r="N16" s="152">
        <v>34</v>
      </c>
      <c r="O16" s="152"/>
      <c r="P16" s="128">
        <f>+N16*C16</f>
        <v>204</v>
      </c>
      <c r="Q16" s="153"/>
      <c r="R16" s="153"/>
      <c r="S16" s="115">
        <f>C16*Q16</f>
        <v>0</v>
      </c>
      <c r="T16" s="94"/>
    </row>
    <row r="17" spans="1:22" ht="69.599999999999994" customHeight="1">
      <c r="A17" s="1"/>
      <c r="B17" s="136" t="s">
        <v>176</v>
      </c>
      <c r="C17" s="137">
        <v>4</v>
      </c>
      <c r="D17" s="88" t="s">
        <v>7</v>
      </c>
      <c r="E17" s="151">
        <v>125</v>
      </c>
      <c r="F17" s="151"/>
      <c r="G17" s="128">
        <f>E17*C17</f>
        <v>500</v>
      </c>
      <c r="H17" s="152">
        <v>116.949153</v>
      </c>
      <c r="I17" s="152"/>
      <c r="J17" s="128">
        <f>+H17*C17</f>
        <v>467.79661199999998</v>
      </c>
      <c r="K17" s="152"/>
      <c r="L17" s="152"/>
      <c r="M17" s="128">
        <f t="shared" si="0"/>
        <v>0</v>
      </c>
      <c r="N17" s="152">
        <v>95</v>
      </c>
      <c r="O17" s="152"/>
      <c r="P17" s="128">
        <f>+N17*C17</f>
        <v>380</v>
      </c>
      <c r="Q17" s="153"/>
      <c r="R17" s="153"/>
      <c r="S17" s="115">
        <f>C17*Q17</f>
        <v>0</v>
      </c>
      <c r="T17" s="94"/>
    </row>
    <row r="18" spans="1:22" ht="69.599999999999994" customHeight="1">
      <c r="A18" s="1"/>
      <c r="B18" s="136" t="s">
        <v>177</v>
      </c>
      <c r="C18" s="137">
        <v>4</v>
      </c>
      <c r="D18" s="88" t="s">
        <v>7</v>
      </c>
      <c r="E18" s="151">
        <v>125</v>
      </c>
      <c r="F18" s="151"/>
      <c r="G18" s="128">
        <f>E18*C18</f>
        <v>500</v>
      </c>
      <c r="H18" s="152"/>
      <c r="I18" s="152"/>
      <c r="J18" s="128">
        <f>+H18*C18</f>
        <v>0</v>
      </c>
      <c r="K18" s="152">
        <v>72.033898305084705</v>
      </c>
      <c r="L18" s="152"/>
      <c r="M18" s="128">
        <f t="shared" si="0"/>
        <v>288.13559322033882</v>
      </c>
      <c r="N18" s="152">
        <v>88</v>
      </c>
      <c r="O18" s="152"/>
      <c r="P18" s="128">
        <f>+N18*C18</f>
        <v>352</v>
      </c>
      <c r="Q18" s="153"/>
      <c r="R18" s="153"/>
      <c r="S18" s="115">
        <f>C18*Q18</f>
        <v>0</v>
      </c>
      <c r="T18" s="94"/>
    </row>
    <row r="19" spans="1:22" ht="69.599999999999994" customHeight="1">
      <c r="A19" s="1"/>
      <c r="B19" s="136" t="s">
        <v>178</v>
      </c>
      <c r="C19" s="137">
        <v>180</v>
      </c>
      <c r="D19" s="88" t="s">
        <v>7</v>
      </c>
      <c r="E19" s="151">
        <v>3.9</v>
      </c>
      <c r="F19" s="151"/>
      <c r="G19" s="128">
        <f>E19*C19</f>
        <v>702</v>
      </c>
      <c r="H19" s="152">
        <v>4.4915250000000002</v>
      </c>
      <c r="I19" s="152"/>
      <c r="J19" s="128">
        <f>+H19*C19</f>
        <v>808.47450000000003</v>
      </c>
      <c r="K19" s="152"/>
      <c r="L19" s="152"/>
      <c r="M19" s="128">
        <f t="shared" si="0"/>
        <v>0</v>
      </c>
      <c r="N19" s="152"/>
      <c r="O19" s="152"/>
      <c r="P19" s="128">
        <f>+N19*C19</f>
        <v>0</v>
      </c>
      <c r="Q19" s="153"/>
      <c r="R19" s="153"/>
      <c r="S19" s="115">
        <f>C19*Q19</f>
        <v>0</v>
      </c>
      <c r="T19" s="94"/>
    </row>
    <row r="20" spans="1:22" ht="25.5" customHeight="1">
      <c r="A20" s="1"/>
      <c r="B20" s="99"/>
      <c r="C20" s="82"/>
      <c r="D20" s="85"/>
      <c r="E20" s="183" t="s">
        <v>10</v>
      </c>
      <c r="F20" s="183"/>
      <c r="G20" s="129">
        <f>SUM(G15:G19)</f>
        <v>2110</v>
      </c>
      <c r="H20" s="184" t="s">
        <v>10</v>
      </c>
      <c r="I20" s="184"/>
      <c r="J20" s="131">
        <f>SUM(J15:J19)</f>
        <v>1566.1016220000001</v>
      </c>
      <c r="K20" s="184" t="s">
        <v>10</v>
      </c>
      <c r="L20" s="184"/>
      <c r="M20" s="131">
        <f>SUM(M15:M19)</f>
        <v>603.38983050847423</v>
      </c>
      <c r="N20" s="184" t="s">
        <v>10</v>
      </c>
      <c r="O20" s="184"/>
      <c r="P20" s="131">
        <f>SUM(P15:P19)</f>
        <v>1104</v>
      </c>
      <c r="Q20" s="184" t="s">
        <v>10</v>
      </c>
      <c r="R20" s="184"/>
      <c r="S20" s="117">
        <f>SUM(S19:S19)</f>
        <v>0</v>
      </c>
      <c r="T20" s="94"/>
    </row>
    <row r="21" spans="1:22" ht="25.5" customHeight="1">
      <c r="A21" s="1"/>
      <c r="B21" s="95"/>
      <c r="C21" s="82"/>
      <c r="D21" s="85"/>
      <c r="E21" s="184" t="s">
        <v>11</v>
      </c>
      <c r="F21" s="184"/>
      <c r="G21" s="130">
        <f>G20*0.18</f>
        <v>379.8</v>
      </c>
      <c r="H21" s="184" t="s">
        <v>11</v>
      </c>
      <c r="I21" s="184"/>
      <c r="J21" s="132">
        <f>J20*0.18</f>
        <v>281.89829195999999</v>
      </c>
      <c r="K21" s="184" t="s">
        <v>11</v>
      </c>
      <c r="L21" s="184"/>
      <c r="M21" s="132">
        <f>M20*0.18</f>
        <v>108.61016949152535</v>
      </c>
      <c r="N21" s="184" t="s">
        <v>11</v>
      </c>
      <c r="O21" s="184"/>
      <c r="P21" s="132">
        <f>P20*0.18</f>
        <v>198.72</v>
      </c>
      <c r="Q21" s="184" t="s">
        <v>11</v>
      </c>
      <c r="R21" s="184"/>
      <c r="S21" s="118">
        <f>S20*0.18</f>
        <v>0</v>
      </c>
      <c r="T21" s="94"/>
    </row>
    <row r="22" spans="1:22" ht="25.5" customHeight="1">
      <c r="A22" s="1"/>
      <c r="B22" s="95"/>
      <c r="C22" s="82"/>
      <c r="D22" s="85"/>
      <c r="E22" s="184" t="s">
        <v>12</v>
      </c>
      <c r="F22" s="184"/>
      <c r="G22" s="130"/>
      <c r="H22" s="184" t="s">
        <v>168</v>
      </c>
      <c r="I22" s="184"/>
      <c r="J22" s="133"/>
      <c r="K22" s="184" t="s">
        <v>168</v>
      </c>
      <c r="L22" s="184"/>
      <c r="M22" s="133"/>
      <c r="N22" s="184" t="s">
        <v>168</v>
      </c>
      <c r="O22" s="184"/>
      <c r="P22" s="133"/>
      <c r="Q22" s="184" t="s">
        <v>168</v>
      </c>
      <c r="R22" s="184"/>
      <c r="S22" s="119">
        <f>SUM(S20:S21)</f>
        <v>0</v>
      </c>
      <c r="T22" s="94"/>
      <c r="U22" s="125"/>
      <c r="V22" s="126"/>
    </row>
    <row r="23" spans="1:22" ht="25.5" customHeight="1">
      <c r="A23" s="1"/>
      <c r="B23" s="95"/>
      <c r="C23" s="83"/>
      <c r="D23" s="85"/>
      <c r="E23" s="184" t="s">
        <v>13</v>
      </c>
      <c r="F23" s="184"/>
      <c r="G23" s="130">
        <f>SUM(G20:G22)</f>
        <v>2489.8000000000002</v>
      </c>
      <c r="H23" s="184" t="s">
        <v>13</v>
      </c>
      <c r="I23" s="184"/>
      <c r="J23" s="134">
        <f>SUM(J20:J22)</f>
        <v>1847.9999139600002</v>
      </c>
      <c r="K23" s="184" t="s">
        <v>13</v>
      </c>
      <c r="L23" s="184"/>
      <c r="M23" s="134">
        <f>SUM(M20:M22)</f>
        <v>711.99999999999955</v>
      </c>
      <c r="N23" s="184" t="s">
        <v>13</v>
      </c>
      <c r="O23" s="184"/>
      <c r="P23" s="134">
        <f>SUM(P20:P22)</f>
        <v>1302.72</v>
      </c>
      <c r="Q23" s="184" t="s">
        <v>13</v>
      </c>
      <c r="R23" s="184"/>
      <c r="S23" s="120">
        <f>S22*3.56</f>
        <v>0</v>
      </c>
      <c r="T23" s="94"/>
    </row>
    <row r="24" spans="1:22" ht="14.25" customHeight="1">
      <c r="A24" s="1"/>
      <c r="B24" s="100"/>
      <c r="C24" s="7"/>
      <c r="D24" s="7"/>
      <c r="E24" s="7"/>
      <c r="F24" s="7"/>
      <c r="G24" s="8"/>
      <c r="H24" s="8"/>
      <c r="I24" s="8"/>
      <c r="J24" s="116"/>
      <c r="K24" s="8"/>
      <c r="L24" s="8"/>
      <c r="M24" s="116"/>
      <c r="N24" s="8"/>
      <c r="O24" s="8"/>
      <c r="P24" s="116"/>
      <c r="Q24" s="8"/>
      <c r="R24" s="8"/>
      <c r="S24" s="116"/>
      <c r="T24" s="94"/>
    </row>
    <row r="25" spans="1:22" ht="29.4" customHeight="1">
      <c r="A25" s="1"/>
      <c r="B25" s="101"/>
      <c r="C25" s="3"/>
      <c r="D25" s="3"/>
      <c r="E25" s="9"/>
      <c r="F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4"/>
    </row>
    <row r="26" spans="1:22" ht="33" customHeight="1">
      <c r="A26" s="1"/>
      <c r="B26" s="187" t="s">
        <v>14</v>
      </c>
      <c r="C26" s="188"/>
      <c r="D26" s="71" t="s">
        <v>151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94"/>
    </row>
    <row r="27" spans="1:22" ht="30.6" customHeight="1">
      <c r="A27" s="1"/>
      <c r="B27" s="185" t="s">
        <v>15</v>
      </c>
      <c r="C27" s="186"/>
      <c r="D27" s="72">
        <v>0.4</v>
      </c>
      <c r="E27" s="73" t="s">
        <v>138</v>
      </c>
      <c r="F27" s="78" cm="1">
        <f t="array" ref="F27">_xlfn.IFS(E27=PUNTAJES!$E$9,PUNTAJES!$F$9,E27=PUNTAJES!$E$10,PUNTAJES!$F$10,E27=PUNTAJES!$E$11,PUNTAJES!$F$11,E27=PUNTAJES!$E$12,PUNTAJES!$F$12,E27=PUNTAJES!$E$13,PUNTAJES!$F$13)</f>
        <v>2</v>
      </c>
      <c r="G27" s="121">
        <f t="shared" ref="G27:G32" si="1">D27*F27</f>
        <v>0.8</v>
      </c>
      <c r="H27" s="73" t="s">
        <v>144</v>
      </c>
      <c r="I27" s="78" cm="1">
        <f t="array" ref="I27">_xlfn.IFS(H27=PUNTAJES!$E$9,PUNTAJES!$F$9,H27=PUNTAJES!$E$10,PUNTAJES!$F$10,H27=PUNTAJES!$E$11,PUNTAJES!$F$11,H27=PUNTAJES!$E$12,PUNTAJES!$F$12,H27=PUNTAJES!$E$13,PUNTAJES!$F$13)</f>
        <v>4</v>
      </c>
      <c r="J27" s="121">
        <f>+I27*D27</f>
        <v>1.6</v>
      </c>
      <c r="K27" s="73" t="s">
        <v>144</v>
      </c>
      <c r="L27" s="78" cm="1">
        <f t="array" ref="L27">_xlfn.IFS(K27=PUNTAJES!$E$9,PUNTAJES!$F$9,K27=PUNTAJES!$E$10,PUNTAJES!$F$10,K27=PUNTAJES!$E$11,PUNTAJES!$F$11,K27=PUNTAJES!$E$12,PUNTAJES!$F$12,K27=PUNTAJES!$E$13,PUNTAJES!$F$13)</f>
        <v>4</v>
      </c>
      <c r="M27" s="121">
        <f>+L27*D27</f>
        <v>1.6</v>
      </c>
      <c r="N27" s="73" t="s">
        <v>144</v>
      </c>
      <c r="O27" s="78" cm="1">
        <f t="array" ref="O27">_xlfn.IFS(N27=PUNTAJES!$E$9,PUNTAJES!$F$9,N27=PUNTAJES!$E$10,PUNTAJES!$F$10,N27=PUNTAJES!$E$11,PUNTAJES!$F$11,N27=PUNTAJES!$E$12,PUNTAJES!$F$12,N27=PUNTAJES!$E$13,PUNTAJES!$F$13)</f>
        <v>4</v>
      </c>
      <c r="P27" s="121">
        <f t="shared" ref="P27:P32" si="2">+O27*D27</f>
        <v>1.6</v>
      </c>
      <c r="Q27" s="73" t="s">
        <v>138</v>
      </c>
      <c r="R27" s="78" cm="1">
        <f t="array" ref="R27">_xlfn.IFS(Q27=PUNTAJES!$E$9,PUNTAJES!$F$9,Q27=PUNTAJES!$E$10,PUNTAJES!$F$10,Q27=PUNTAJES!$E$11,PUNTAJES!$F$11,Q27=PUNTAJES!$E$12,PUNTAJES!$F$12,Q27=PUNTAJES!$E$13,PUNTAJES!$F$13)</f>
        <v>2</v>
      </c>
      <c r="S27" s="121">
        <f t="shared" ref="S27:S32" si="3">D27*R27</f>
        <v>0.8</v>
      </c>
      <c r="T27" s="94"/>
    </row>
    <row r="28" spans="1:22" ht="30.6" customHeight="1">
      <c r="A28" s="1"/>
      <c r="B28" s="185" t="s">
        <v>152</v>
      </c>
      <c r="C28" s="186"/>
      <c r="D28" s="72">
        <v>0.2</v>
      </c>
      <c r="E28" s="74" t="s">
        <v>123</v>
      </c>
      <c r="F28" s="80" cm="1">
        <f t="array" ref="F28">_xlfn.IFS(E28=PUNTAJES!$B$4,PUNTAJES!$C$4,E28=PUNTAJES!$B$5,PUNTAJES!$C$5,E28=PUNTAJES!$B$6,PUNTAJES!$C$6,E28=PUNTAJES!$B$7,PUNTAJES!$C$7,E28=PUNTAJES!$B$8,PUNTAJES!$C$8,E28=PUNTAJES!$B$9,PUNTAJES!$C$9)</f>
        <v>5</v>
      </c>
      <c r="G28" s="121">
        <f t="shared" si="1"/>
        <v>1</v>
      </c>
      <c r="H28" s="74" t="s">
        <v>123</v>
      </c>
      <c r="I28" s="80" cm="1">
        <f t="array" ref="I28">_xlfn.IFS(H28=PUNTAJES!$B$4,PUNTAJES!$C$4,H28=PUNTAJES!$B$5,PUNTAJES!$C$5,H28=PUNTAJES!$B$6,PUNTAJES!$C$6,H28=PUNTAJES!$B$7,PUNTAJES!$C$7,H28=PUNTAJES!$B$8,PUNTAJES!$C$8,H28=PUNTAJES!$B$9,PUNTAJES!$C$9)</f>
        <v>5</v>
      </c>
      <c r="J28" s="121">
        <f t="shared" ref="J28:J32" si="4">+I28*D28</f>
        <v>1</v>
      </c>
      <c r="K28" s="74" t="s">
        <v>123</v>
      </c>
      <c r="L28" s="80" cm="1">
        <f t="array" ref="L28">_xlfn.IFS(K28=PUNTAJES!$B$4,PUNTAJES!$C$4,K28=PUNTAJES!$B$5,PUNTAJES!$C$5,K28=PUNTAJES!$B$6,PUNTAJES!$C$6,K28=PUNTAJES!$B$7,PUNTAJES!$C$7,K28=PUNTAJES!$B$8,PUNTAJES!$C$8,K28=PUNTAJES!$B$9,PUNTAJES!$C$9)</f>
        <v>5</v>
      </c>
      <c r="M28" s="121">
        <f t="shared" ref="M28:M32" si="5">+L28*D28</f>
        <v>1</v>
      </c>
      <c r="N28" s="74" t="s">
        <v>123</v>
      </c>
      <c r="O28" s="80" cm="1">
        <f t="array" ref="O28">_xlfn.IFS(N28=PUNTAJES!$B$4,PUNTAJES!$C$4,N28=PUNTAJES!$B$5,PUNTAJES!$C$5,N28=PUNTAJES!$B$6,PUNTAJES!$C$6,N28=PUNTAJES!$B$7,PUNTAJES!$C$7,N28=PUNTAJES!$B$8,PUNTAJES!$C$8,N28=PUNTAJES!$B$9,PUNTAJES!$C$9)</f>
        <v>5</v>
      </c>
      <c r="P28" s="121">
        <f t="shared" si="2"/>
        <v>1</v>
      </c>
      <c r="Q28" s="74" t="s">
        <v>166</v>
      </c>
      <c r="R28" s="80" cm="1">
        <f t="array" ref="R28">_xlfn.IFS(Q28=PUNTAJES!$B$4,PUNTAJES!$C$4,Q28=PUNTAJES!$B$5,PUNTAJES!$C$5,Q28=PUNTAJES!$B$6,PUNTAJES!$C$6,Q28=PUNTAJES!$B$7,PUNTAJES!$C$7,Q28=PUNTAJES!$B$8,PUNTAJES!$C$8,Q28=PUNTAJES!$B$9,PUNTAJES!$C$9)</f>
        <v>2</v>
      </c>
      <c r="S28" s="121">
        <f t="shared" si="3"/>
        <v>0.4</v>
      </c>
      <c r="T28" s="94"/>
    </row>
    <row r="29" spans="1:22" ht="30.6" customHeight="1">
      <c r="A29" s="2"/>
      <c r="B29" s="185" t="s">
        <v>140</v>
      </c>
      <c r="C29" s="186"/>
      <c r="D29" s="75">
        <v>0.1</v>
      </c>
      <c r="E29" s="76" t="s">
        <v>148</v>
      </c>
      <c r="F29" s="81" cm="1">
        <f t="array" ref="F29">_xlfn.IFS(E29=PUNTAJES!$B$12,PUNTAJES!$C$12,E29=PUNTAJES!$B$13,PUNTAJES!$C$13,E29=PUNTAJES!$B$14,PUNTAJES!$C$14,E29=PUNTAJES!$B$15,PUNTAJES!$C$15,E29=PUNTAJES!$B$16,PUNTAJES!$C$16)</f>
        <v>3</v>
      </c>
      <c r="G29" s="121">
        <f t="shared" si="1"/>
        <v>0.30000000000000004</v>
      </c>
      <c r="H29" s="76" t="s">
        <v>148</v>
      </c>
      <c r="I29" s="81" cm="1">
        <f t="array" ref="I29">_xlfn.IFS(H29=PUNTAJES!$B$12,PUNTAJES!$C$12,H29=PUNTAJES!$B$13,PUNTAJES!$C$13,H29=PUNTAJES!$B$14,PUNTAJES!$C$14,H29=PUNTAJES!$B$15,PUNTAJES!$C$15,H29=PUNTAJES!$B$16,PUNTAJES!$C$16)</f>
        <v>3</v>
      </c>
      <c r="J29" s="121">
        <f t="shared" si="4"/>
        <v>0.30000000000000004</v>
      </c>
      <c r="K29" s="76" t="s">
        <v>148</v>
      </c>
      <c r="L29" s="81" cm="1">
        <f t="array" ref="L29">_xlfn.IFS(K29=PUNTAJES!$B$12,PUNTAJES!$C$12,K29=PUNTAJES!$B$13,PUNTAJES!$C$13,K29=PUNTAJES!$B$14,PUNTAJES!$C$14,K29=PUNTAJES!$B$15,PUNTAJES!$C$15,K29=PUNTAJES!$B$16,PUNTAJES!$C$16)</f>
        <v>3</v>
      </c>
      <c r="M29" s="121">
        <f t="shared" si="5"/>
        <v>0.30000000000000004</v>
      </c>
      <c r="N29" s="76" t="s">
        <v>148</v>
      </c>
      <c r="O29" s="81" cm="1">
        <f t="array" ref="O29">_xlfn.IFS(N29=PUNTAJES!$B$12,PUNTAJES!$C$12,N29=PUNTAJES!$B$13,PUNTAJES!$C$13,N29=PUNTAJES!$B$14,PUNTAJES!$C$14,N29=PUNTAJES!$B$15,PUNTAJES!$C$15,N29=PUNTAJES!$B$16,PUNTAJES!$C$16)</f>
        <v>3</v>
      </c>
      <c r="P29" s="121">
        <f t="shared" si="2"/>
        <v>0.30000000000000004</v>
      </c>
      <c r="Q29" s="76" t="s">
        <v>150</v>
      </c>
      <c r="R29" s="81" cm="1">
        <f t="array" ref="R29">_xlfn.IFS(Q29=PUNTAJES!$B$12,PUNTAJES!$C$12,Q29=PUNTAJES!$B$13,PUNTAJES!$C$13,Q29=PUNTAJES!$B$14,PUNTAJES!$C$14,Q29=PUNTAJES!$B$15,PUNTAJES!$C$15,Q29=PUNTAJES!$B$16,PUNTAJES!$C$16)</f>
        <v>1</v>
      </c>
      <c r="S29" s="121">
        <f t="shared" si="3"/>
        <v>0.1</v>
      </c>
      <c r="T29" s="102"/>
    </row>
    <row r="30" spans="1:22" ht="30.6" customHeight="1">
      <c r="A30" s="1"/>
      <c r="B30" s="185" t="s">
        <v>159</v>
      </c>
      <c r="C30" s="186"/>
      <c r="D30" s="72">
        <v>0.15</v>
      </c>
      <c r="E30" s="74" t="s">
        <v>163</v>
      </c>
      <c r="F30" s="80" cm="1">
        <f t="array" ref="F30">_xlfn.IFS(E30=PUNTAJES!$B$19,PUNTAJES!$C$19,E30=PUNTAJES!$B$20,PUNTAJES!$C$20,E30=PUNTAJES!$B$21,PUNTAJES!$C$21)</f>
        <v>0</v>
      </c>
      <c r="G30" s="121">
        <f t="shared" si="1"/>
        <v>0</v>
      </c>
      <c r="H30" s="74" t="s">
        <v>163</v>
      </c>
      <c r="I30" s="80" cm="1">
        <f t="array" ref="I30">_xlfn.IFS(H30=PUNTAJES!$B$19,PUNTAJES!$C$19,H30=PUNTAJES!$B$20,PUNTAJES!$C$20,H30=PUNTAJES!$B$21,PUNTAJES!$C$21)</f>
        <v>0</v>
      </c>
      <c r="J30" s="121">
        <f t="shared" si="4"/>
        <v>0</v>
      </c>
      <c r="K30" s="74" t="s">
        <v>163</v>
      </c>
      <c r="L30" s="80" cm="1">
        <f t="array" ref="L30">_xlfn.IFS(K30=PUNTAJES!$B$19,PUNTAJES!$C$19,K30=PUNTAJES!$B$20,PUNTAJES!$C$20,K30=PUNTAJES!$B$21,PUNTAJES!$C$21)</f>
        <v>0</v>
      </c>
      <c r="M30" s="121">
        <f t="shared" si="5"/>
        <v>0</v>
      </c>
      <c r="N30" s="74" t="s">
        <v>163</v>
      </c>
      <c r="O30" s="80" cm="1">
        <f t="array" ref="O30">_xlfn.IFS(N30=PUNTAJES!$B$19,PUNTAJES!$C$19,N30=PUNTAJES!$B$20,PUNTAJES!$C$20,N30=PUNTAJES!$B$21,PUNTAJES!$C$21)</f>
        <v>0</v>
      </c>
      <c r="P30" s="121">
        <f t="shared" si="2"/>
        <v>0</v>
      </c>
      <c r="Q30" s="74" t="s">
        <v>161</v>
      </c>
      <c r="R30" s="80" cm="1">
        <f t="array" ref="R30">_xlfn.IFS(Q30=PUNTAJES!$B$19,PUNTAJES!$C$19,Q30=PUNTAJES!$B$20,PUNTAJES!$C$20,Q30=PUNTAJES!$B$21,PUNTAJES!$C$21)</f>
        <v>5</v>
      </c>
      <c r="S30" s="121">
        <f t="shared" si="3"/>
        <v>0.75</v>
      </c>
      <c r="T30" s="94"/>
    </row>
    <row r="31" spans="1:22" ht="30.6" customHeight="1">
      <c r="A31" s="1"/>
      <c r="B31" s="185" t="s">
        <v>154</v>
      </c>
      <c r="C31" s="186"/>
      <c r="D31" s="72">
        <v>0.05</v>
      </c>
      <c r="E31" s="74" t="s">
        <v>142</v>
      </c>
      <c r="F31" s="80" cm="1">
        <f t="array" ref="F31">_xlfn.IFS(E31=PUNTAJES!$H$9,PUNTAJES!$I$9,E31=PUNTAJES!$H$10,PUNTAJES!$I$10,E31=PUNTAJES!$H$11,PUNTAJES!$I$11,E31=PUNTAJES!$H$12,PUNTAJES!$I$12)</f>
        <v>2</v>
      </c>
      <c r="G31" s="121">
        <f t="shared" si="1"/>
        <v>0.1</v>
      </c>
      <c r="H31" s="74" t="s">
        <v>142</v>
      </c>
      <c r="I31" s="80" cm="1">
        <f t="array" ref="I31">_xlfn.IFS(H31=PUNTAJES!$H$9,PUNTAJES!$I$9,H31=PUNTAJES!$H$10,PUNTAJES!$I$10,H31=PUNTAJES!$H$11,PUNTAJES!$I$11,H31=PUNTAJES!$H$12,PUNTAJES!$I$12)</f>
        <v>2</v>
      </c>
      <c r="J31" s="121">
        <f t="shared" si="4"/>
        <v>0.1</v>
      </c>
      <c r="K31" s="74" t="s">
        <v>142</v>
      </c>
      <c r="L31" s="80" cm="1">
        <f t="array" ref="L31">_xlfn.IFS(K31=PUNTAJES!$H$9,PUNTAJES!$I$9,K31=PUNTAJES!$H$10,PUNTAJES!$I$10,K31=PUNTAJES!$H$11,PUNTAJES!$I$11,K31=PUNTAJES!$H$12,PUNTAJES!$I$12)</f>
        <v>2</v>
      </c>
      <c r="M31" s="121">
        <f t="shared" si="5"/>
        <v>0.1</v>
      </c>
      <c r="N31" s="74" t="s">
        <v>142</v>
      </c>
      <c r="O31" s="80" cm="1">
        <f t="array" ref="O31">_xlfn.IFS(N31=PUNTAJES!$H$9,PUNTAJES!$I$9,N31=PUNTAJES!$H$10,PUNTAJES!$I$10,N31=PUNTAJES!$H$11,PUNTAJES!$I$11,N31=PUNTAJES!$H$12,PUNTAJES!$I$12)</f>
        <v>2</v>
      </c>
      <c r="P31" s="121">
        <f t="shared" si="2"/>
        <v>0.1</v>
      </c>
      <c r="Q31" s="74" t="s">
        <v>142</v>
      </c>
      <c r="R31" s="80" cm="1">
        <f t="array" ref="R31">_xlfn.IFS(Q31=PUNTAJES!$H$9,PUNTAJES!$I$9,Q31=PUNTAJES!$H$10,PUNTAJES!$I$10,Q31=PUNTAJES!$H$11,PUNTAJES!$I$11,Q31=PUNTAJES!$H$12,PUNTAJES!$I$12)</f>
        <v>2</v>
      </c>
      <c r="S31" s="121">
        <f t="shared" si="3"/>
        <v>0.1</v>
      </c>
      <c r="T31" s="94"/>
    </row>
    <row r="32" spans="1:22" ht="30.6" customHeight="1" thickBot="1">
      <c r="A32" s="1"/>
      <c r="B32" s="185" t="s">
        <v>121</v>
      </c>
      <c r="C32" s="186"/>
      <c r="D32" s="72">
        <v>0.1</v>
      </c>
      <c r="E32" s="74" t="s">
        <v>124</v>
      </c>
      <c r="F32" s="80" cm="1">
        <f t="array" ref="F32">_xlfn.IFS(E32=PUNTAJES!$E$4,PUNTAJES!$F$4,E32=PUNTAJES!$E$5,PUNTAJES!$F$5,E32=PUNTAJES!$E$6,PUNTAJES!$F$6)</f>
        <v>3</v>
      </c>
      <c r="G32" s="122">
        <f t="shared" si="1"/>
        <v>0.30000000000000004</v>
      </c>
      <c r="H32" s="74" t="s">
        <v>124</v>
      </c>
      <c r="I32" s="80" cm="1">
        <f t="array" ref="I32">_xlfn.IFS(H32=PUNTAJES!$E$4,PUNTAJES!$F$4,H32=PUNTAJES!$E$5,PUNTAJES!$F$5,H32=PUNTAJES!$E$6,PUNTAJES!$F$6)</f>
        <v>3</v>
      </c>
      <c r="J32" s="121">
        <f t="shared" si="4"/>
        <v>0.30000000000000004</v>
      </c>
      <c r="K32" s="74" t="s">
        <v>124</v>
      </c>
      <c r="L32" s="80" cm="1">
        <f t="array" ref="L32">_xlfn.IFS(K32=PUNTAJES!$E$4,PUNTAJES!$F$4,K32=PUNTAJES!$E$5,PUNTAJES!$F$5,K32=PUNTAJES!$E$6,PUNTAJES!$F$6)</f>
        <v>3</v>
      </c>
      <c r="M32" s="121">
        <f t="shared" si="5"/>
        <v>0.30000000000000004</v>
      </c>
      <c r="N32" s="74" t="s">
        <v>124</v>
      </c>
      <c r="O32" s="80" cm="1">
        <f t="array" ref="O32">_xlfn.IFS(N32=PUNTAJES!$E$4,PUNTAJES!$F$4,N32=PUNTAJES!$E$5,PUNTAJES!$F$5,N32=PUNTAJES!$E$6,PUNTAJES!$F$6)</f>
        <v>3</v>
      </c>
      <c r="P32" s="122">
        <f t="shared" si="2"/>
        <v>0.30000000000000004</v>
      </c>
      <c r="Q32" s="74" t="s">
        <v>124</v>
      </c>
      <c r="R32" s="80" cm="1">
        <f t="array" ref="R32">_xlfn.IFS(Q32=PUNTAJES!$E$4,PUNTAJES!$F$4,Q32=PUNTAJES!$E$5,PUNTAJES!$F$5,Q32=PUNTAJES!$E$6,PUNTAJES!$F$6)</f>
        <v>3</v>
      </c>
      <c r="S32" s="122">
        <f t="shared" si="3"/>
        <v>0.30000000000000004</v>
      </c>
      <c r="T32" s="94"/>
    </row>
    <row r="33" spans="1:23" ht="30.6" customHeight="1" thickBot="1">
      <c r="A33" s="1"/>
      <c r="B33" s="185" t="s">
        <v>13</v>
      </c>
      <c r="C33" s="186"/>
      <c r="D33" s="77">
        <f>SUM(D27:D32)</f>
        <v>1.0000000000000002</v>
      </c>
      <c r="E33" s="84" t="s">
        <v>156</v>
      </c>
      <c r="F33" s="109">
        <f>SUM(F27:F32)</f>
        <v>15</v>
      </c>
      <c r="G33" s="123">
        <f>SUM(G27:G32)</f>
        <v>2.5</v>
      </c>
      <c r="H33" s="84" t="s">
        <v>156</v>
      </c>
      <c r="I33" s="109">
        <f>SUM(I27:I32)</f>
        <v>17</v>
      </c>
      <c r="J33" s="135">
        <f>SUM(J27:J32)</f>
        <v>3.3000000000000007</v>
      </c>
      <c r="K33" s="84" t="s">
        <v>156</v>
      </c>
      <c r="L33" s="109">
        <f>SUM(L27:L32)</f>
        <v>17</v>
      </c>
      <c r="M33" s="135">
        <f>SUM(M27:M32)</f>
        <v>3.3000000000000007</v>
      </c>
      <c r="N33" s="84" t="s">
        <v>156</v>
      </c>
      <c r="O33" s="109">
        <f>SUM(O27:O32)</f>
        <v>17</v>
      </c>
      <c r="P33" s="135">
        <f>SUM(P27:P32)</f>
        <v>3.3000000000000007</v>
      </c>
      <c r="Q33" s="84" t="s">
        <v>156</v>
      </c>
      <c r="R33" s="109">
        <f>SUM(R27:R32)</f>
        <v>15</v>
      </c>
      <c r="S33" s="123">
        <f>SUM(S27:S32)</f>
        <v>2.4500000000000002</v>
      </c>
      <c r="T33" s="94"/>
      <c r="W33" s="127"/>
    </row>
    <row r="34" spans="1:23" ht="31.8" customHeight="1">
      <c r="A34" s="1"/>
      <c r="B34" s="103"/>
      <c r="C34" s="200" t="s">
        <v>16</v>
      </c>
      <c r="D34" s="201"/>
      <c r="E34" s="195"/>
      <c r="F34" s="196"/>
      <c r="G34" s="198"/>
      <c r="H34" s="195"/>
      <c r="I34" s="196"/>
      <c r="J34" s="198"/>
      <c r="K34" s="195"/>
      <c r="L34" s="196"/>
      <c r="M34" s="198"/>
      <c r="N34" s="195"/>
      <c r="O34" s="196"/>
      <c r="P34" s="198"/>
      <c r="Q34" s="195" t="s">
        <v>164</v>
      </c>
      <c r="R34" s="196"/>
      <c r="S34" s="198"/>
      <c r="T34" s="94"/>
    </row>
    <row r="35" spans="1:23" ht="31.8" customHeight="1">
      <c r="A35" s="1"/>
      <c r="B35" s="103"/>
      <c r="C35" s="193" t="s">
        <v>158</v>
      </c>
      <c r="D35" s="199"/>
      <c r="E35" s="195"/>
      <c r="F35" s="196"/>
      <c r="G35" s="197"/>
      <c r="H35" s="195"/>
      <c r="I35" s="196"/>
      <c r="J35" s="197"/>
      <c r="K35" s="195"/>
      <c r="L35" s="196"/>
      <c r="M35" s="197"/>
      <c r="N35" s="195"/>
      <c r="O35" s="196"/>
      <c r="P35" s="197"/>
      <c r="Q35" s="195" t="s">
        <v>165</v>
      </c>
      <c r="R35" s="196"/>
      <c r="S35" s="197"/>
      <c r="T35" s="94"/>
    </row>
    <row r="36" spans="1:23" ht="31.8" customHeight="1">
      <c r="A36" s="1"/>
      <c r="B36" s="103"/>
      <c r="C36" s="193" t="s">
        <v>17</v>
      </c>
      <c r="D36" s="194"/>
      <c r="E36" s="195"/>
      <c r="F36" s="196"/>
      <c r="G36" s="197"/>
      <c r="H36" s="195"/>
      <c r="I36" s="196"/>
      <c r="J36" s="197"/>
      <c r="K36" s="195"/>
      <c r="L36" s="196"/>
      <c r="M36" s="197"/>
      <c r="N36" s="195"/>
      <c r="O36" s="196"/>
      <c r="P36" s="197"/>
      <c r="Q36" s="195" t="s">
        <v>167</v>
      </c>
      <c r="R36" s="196"/>
      <c r="S36" s="197"/>
      <c r="T36" s="94"/>
    </row>
    <row r="37" spans="1:23" ht="36.6" customHeight="1">
      <c r="A37" s="1"/>
      <c r="B37" s="101"/>
      <c r="C37" s="3"/>
      <c r="D37" s="3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94"/>
    </row>
    <row r="38" spans="1:23" ht="29.4" customHeight="1">
      <c r="A38" s="2"/>
      <c r="B38" s="189" t="s">
        <v>18</v>
      </c>
      <c r="C38" s="190"/>
      <c r="D38" s="190"/>
      <c r="E38" s="191"/>
      <c r="F38" s="191"/>
      <c r="G38" s="191"/>
      <c r="H38" s="191"/>
      <c r="I38" s="191"/>
      <c r="J38" s="191"/>
      <c r="K38" s="191"/>
      <c r="L38" s="191"/>
      <c r="M38" s="191"/>
      <c r="N38" s="191"/>
      <c r="O38" s="191"/>
      <c r="P38" s="191"/>
      <c r="Q38" s="191"/>
      <c r="R38" s="191"/>
      <c r="S38" s="191"/>
      <c r="T38" s="102"/>
    </row>
    <row r="39" spans="1:23" ht="33.6" customHeight="1">
      <c r="A39" s="2"/>
      <c r="B39" s="104"/>
      <c r="C39" s="12"/>
      <c r="D39" s="12"/>
      <c r="E39" s="192"/>
      <c r="F39" s="192"/>
      <c r="G39" s="192"/>
      <c r="H39" s="192"/>
      <c r="I39" s="192"/>
      <c r="J39" s="192"/>
      <c r="K39" s="192"/>
      <c r="L39" s="192"/>
      <c r="M39" s="192"/>
      <c r="N39" s="192"/>
      <c r="O39" s="192"/>
      <c r="P39" s="192"/>
      <c r="Q39" s="192"/>
      <c r="R39" s="192"/>
      <c r="S39" s="192"/>
      <c r="T39" s="102"/>
    </row>
    <row r="40" spans="1:23" ht="27.6" customHeight="1">
      <c r="A40" s="2"/>
      <c r="B40" s="101"/>
      <c r="C40" s="13"/>
      <c r="D40" s="13"/>
      <c r="E40" s="191"/>
      <c r="F40" s="191"/>
      <c r="G40" s="191"/>
      <c r="H40" s="191"/>
      <c r="I40" s="191"/>
      <c r="J40" s="191"/>
      <c r="K40" s="191"/>
      <c r="L40" s="191"/>
      <c r="M40" s="191"/>
      <c r="N40" s="191"/>
      <c r="O40" s="191"/>
      <c r="P40" s="191"/>
      <c r="Q40" s="191"/>
      <c r="R40" s="191"/>
      <c r="S40" s="191"/>
      <c r="T40" s="102"/>
    </row>
    <row r="41" spans="1:23" ht="14.25" customHeight="1" thickBot="1">
      <c r="A41" s="1"/>
      <c r="B41" s="105"/>
      <c r="C41" s="106"/>
      <c r="D41" s="106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8"/>
    </row>
    <row r="42" spans="1:23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3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3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3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3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3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3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</sheetData>
  <mergeCells count="99">
    <mergeCell ref="E17:F17"/>
    <mergeCell ref="H17:I17"/>
    <mergeCell ref="K16:L16"/>
    <mergeCell ref="K17:L17"/>
    <mergeCell ref="K36:M36"/>
    <mergeCell ref="H36:J36"/>
    <mergeCell ref="K19:L19"/>
    <mergeCell ref="K20:L20"/>
    <mergeCell ref="K21:L21"/>
    <mergeCell ref="K22:L22"/>
    <mergeCell ref="E22:F22"/>
    <mergeCell ref="E19:F19"/>
    <mergeCell ref="N34:P34"/>
    <mergeCell ref="N35:P35"/>
    <mergeCell ref="H35:J35"/>
    <mergeCell ref="H21:I21"/>
    <mergeCell ref="H22:I22"/>
    <mergeCell ref="H23:I23"/>
    <mergeCell ref="H34:J34"/>
    <mergeCell ref="K23:L23"/>
    <mergeCell ref="K34:M34"/>
    <mergeCell ref="K35:M35"/>
    <mergeCell ref="B30:C30"/>
    <mergeCell ref="B38:D38"/>
    <mergeCell ref="E38:S40"/>
    <mergeCell ref="C36:D36"/>
    <mergeCell ref="E36:G36"/>
    <mergeCell ref="Q36:S36"/>
    <mergeCell ref="N36:P36"/>
    <mergeCell ref="Q34:S34"/>
    <mergeCell ref="C35:D35"/>
    <mergeCell ref="E35:G35"/>
    <mergeCell ref="B32:C32"/>
    <mergeCell ref="B33:C33"/>
    <mergeCell ref="C34:D34"/>
    <mergeCell ref="B31:C31"/>
    <mergeCell ref="E34:G34"/>
    <mergeCell ref="Q35:S35"/>
    <mergeCell ref="Q22:R22"/>
    <mergeCell ref="N21:O21"/>
    <mergeCell ref="N22:O22"/>
    <mergeCell ref="B29:C29"/>
    <mergeCell ref="B28:C28"/>
    <mergeCell ref="N23:O23"/>
    <mergeCell ref="E23:F23"/>
    <mergeCell ref="Q23:R23"/>
    <mergeCell ref="B26:C26"/>
    <mergeCell ref="B27:C27"/>
    <mergeCell ref="E21:F21"/>
    <mergeCell ref="Q21:R21"/>
    <mergeCell ref="Q19:R19"/>
    <mergeCell ref="E20:F20"/>
    <mergeCell ref="Q20:R20"/>
    <mergeCell ref="N19:O19"/>
    <mergeCell ref="N20:O20"/>
    <mergeCell ref="H19:I19"/>
    <mergeCell ref="H20:I20"/>
    <mergeCell ref="Q13:S13"/>
    <mergeCell ref="B13:B14"/>
    <mergeCell ref="C13:C14"/>
    <mergeCell ref="D13:D14"/>
    <mergeCell ref="E13:G13"/>
    <mergeCell ref="N13:P13"/>
    <mergeCell ref="N14:O14"/>
    <mergeCell ref="E14:F14"/>
    <mergeCell ref="Q14:R14"/>
    <mergeCell ref="H13:J13"/>
    <mergeCell ref="H14:I14"/>
    <mergeCell ref="K13:M13"/>
    <mergeCell ref="K14:L14"/>
    <mergeCell ref="B2:B5"/>
    <mergeCell ref="C2:S3"/>
    <mergeCell ref="C4:S5"/>
    <mergeCell ref="C7:S7"/>
    <mergeCell ref="C9:S9"/>
    <mergeCell ref="C8:S8"/>
    <mergeCell ref="C10:S10"/>
    <mergeCell ref="C11:S11"/>
    <mergeCell ref="E12:G12"/>
    <mergeCell ref="Q12:S12"/>
    <mergeCell ref="N12:P12"/>
    <mergeCell ref="K12:M12"/>
    <mergeCell ref="H12:J12"/>
    <mergeCell ref="E15:F15"/>
    <mergeCell ref="N15:O15"/>
    <mergeCell ref="Q15:R15"/>
    <mergeCell ref="E18:F18"/>
    <mergeCell ref="N18:O18"/>
    <mergeCell ref="Q18:R18"/>
    <mergeCell ref="H15:I15"/>
    <mergeCell ref="H18:I18"/>
    <mergeCell ref="Q16:R16"/>
    <mergeCell ref="Q17:R17"/>
    <mergeCell ref="K15:L15"/>
    <mergeCell ref="K18:L18"/>
    <mergeCell ref="N16:O16"/>
    <mergeCell ref="N17:O17"/>
    <mergeCell ref="E16:F16"/>
    <mergeCell ref="H16:I16"/>
  </mergeCells>
  <conditionalFormatting sqref="G26:S26 E37:S37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E31 Q31 N31 H31 K31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E32 Q32 N32 H32 K32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E29 Q29 N29 H29 K29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E28 Q28 N28 H28 K28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E27 Q27 N27 H27 K27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E30 Q30 N30 H30 K30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0"/>
  <sheetViews>
    <sheetView showGridLines="0" tabSelected="1" topLeftCell="A11" zoomScale="30" zoomScaleNormal="30" zoomScaleSheetLayoutView="50" workbookViewId="0">
      <selection activeCell="I20" sqref="I20:J20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9" customWidth="1"/>
    <col min="4" max="4" width="9.21875" customWidth="1"/>
    <col min="5" max="5" width="13.109375" customWidth="1"/>
    <col min="6" max="6" width="32.6640625" customWidth="1"/>
    <col min="7" max="7" width="11.33203125" customWidth="1"/>
    <col min="8" max="8" width="23.77734375" customWidth="1"/>
    <col min="9" max="10" width="20.33203125" customWidth="1"/>
    <col min="11" max="11" width="23.109375" customWidth="1"/>
    <col min="12" max="13" width="17.77734375" customWidth="1"/>
    <col min="14" max="14" width="20.33203125" customWidth="1"/>
    <col min="15" max="16" width="17.77734375" hidden="1" customWidth="1"/>
    <col min="17" max="17" width="24.21875" hidden="1" customWidth="1"/>
    <col min="18" max="19" width="17.77734375" hidden="1" customWidth="1"/>
    <col min="20" max="20" width="24.21875" hidden="1" customWidth="1"/>
    <col min="21" max="21" width="3.88671875" hidden="1" customWidth="1"/>
    <col min="22" max="23" width="0" hidden="1" customWidth="1"/>
    <col min="24" max="24" width="19" bestFit="1" customWidth="1"/>
    <col min="25" max="25" width="18.77734375" bestFit="1" customWidth="1"/>
    <col min="26" max="26" width="20.5546875" bestFit="1" customWidth="1"/>
  </cols>
  <sheetData>
    <row r="1" spans="1:24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4" ht="33" customHeight="1">
      <c r="A2" s="1"/>
      <c r="B2" s="159"/>
      <c r="C2" s="162" t="s">
        <v>157</v>
      </c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218"/>
      <c r="R2" s="209"/>
      <c r="S2" s="210"/>
      <c r="T2" s="211"/>
      <c r="U2" s="93"/>
    </row>
    <row r="3" spans="1:24" ht="33" customHeight="1">
      <c r="A3" s="1"/>
      <c r="B3" s="160"/>
      <c r="C3" s="164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219"/>
      <c r="R3" s="212"/>
      <c r="S3" s="213"/>
      <c r="T3" s="213"/>
      <c r="U3" s="94"/>
    </row>
    <row r="4" spans="1:24" ht="33" customHeight="1">
      <c r="A4" s="1"/>
      <c r="B4" s="160"/>
      <c r="C4" s="166" t="s">
        <v>0</v>
      </c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225"/>
      <c r="R4" s="212"/>
      <c r="S4" s="213"/>
      <c r="T4" s="213"/>
      <c r="U4" s="94"/>
    </row>
    <row r="5" spans="1:24" ht="33" customHeight="1">
      <c r="A5" s="1"/>
      <c r="B5" s="161"/>
      <c r="C5" s="164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5"/>
      <c r="Q5" s="219"/>
      <c r="R5" s="214"/>
      <c r="S5" s="215"/>
      <c r="T5" s="215"/>
      <c r="U5" s="94"/>
    </row>
    <row r="6" spans="1:24" ht="33" customHeight="1">
      <c r="A6" s="1"/>
      <c r="B6" s="95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3"/>
      <c r="S6" s="83"/>
      <c r="T6" s="83"/>
      <c r="U6" s="94"/>
    </row>
    <row r="7" spans="1:24" ht="33" customHeight="1">
      <c r="A7" s="1"/>
      <c r="B7" s="96" t="s">
        <v>1</v>
      </c>
      <c r="C7" s="168" t="s">
        <v>181</v>
      </c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94"/>
    </row>
    <row r="8" spans="1:24" ht="33" customHeight="1">
      <c r="A8" s="1"/>
      <c r="B8" s="96" t="s">
        <v>2</v>
      </c>
      <c r="C8" s="154">
        <v>45965</v>
      </c>
      <c r="D8" s="155"/>
      <c r="E8" s="155"/>
      <c r="F8" s="155"/>
      <c r="G8" s="155"/>
      <c r="H8" s="155"/>
      <c r="I8" s="155"/>
      <c r="J8" s="155"/>
      <c r="K8" s="155"/>
      <c r="L8" s="155"/>
      <c r="M8" s="155"/>
      <c r="N8" s="155"/>
      <c r="O8" s="155"/>
      <c r="P8" s="155"/>
      <c r="Q8" s="155"/>
      <c r="R8" s="155"/>
      <c r="S8" s="155"/>
      <c r="T8" s="155"/>
      <c r="U8" s="94"/>
    </row>
    <row r="9" spans="1:24" ht="33" customHeight="1">
      <c r="A9" s="1"/>
      <c r="B9" s="96" t="s">
        <v>3</v>
      </c>
      <c r="C9" s="216">
        <v>1212</v>
      </c>
      <c r="D9" s="217"/>
      <c r="E9" s="217"/>
      <c r="F9" s="217"/>
      <c r="G9" s="217"/>
      <c r="H9" s="217"/>
      <c r="I9" s="217"/>
      <c r="J9" s="217"/>
      <c r="K9" s="217"/>
      <c r="L9" s="217"/>
      <c r="M9" s="217"/>
      <c r="N9" s="217"/>
      <c r="O9" s="217"/>
      <c r="P9" s="217"/>
      <c r="Q9" s="217"/>
      <c r="R9" s="217"/>
      <c r="S9" s="217"/>
      <c r="T9" s="217"/>
      <c r="U9" s="94"/>
    </row>
    <row r="10" spans="1:24" ht="33" customHeight="1">
      <c r="A10" s="1"/>
      <c r="B10" s="96" t="s">
        <v>4</v>
      </c>
      <c r="C10" s="154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55"/>
      <c r="U10" s="94"/>
    </row>
    <row r="11" spans="1:24" ht="33" customHeight="1">
      <c r="A11" s="1"/>
      <c r="B11" s="96" t="s">
        <v>5</v>
      </c>
      <c r="C11" s="156">
        <v>3.5</v>
      </c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94"/>
    </row>
    <row r="12" spans="1:24" ht="14.25" customHeight="1">
      <c r="A12" s="1"/>
      <c r="B12" s="97"/>
      <c r="C12" s="5"/>
      <c r="D12" s="6"/>
      <c r="E12" s="6"/>
      <c r="F12" s="157"/>
      <c r="G12" s="157"/>
      <c r="H12" s="158"/>
      <c r="I12" s="157"/>
      <c r="J12" s="157"/>
      <c r="K12" s="158"/>
      <c r="L12" s="157"/>
      <c r="M12" s="157"/>
      <c r="N12" s="158"/>
      <c r="O12" s="226"/>
      <c r="P12" s="226"/>
      <c r="Q12" s="158"/>
      <c r="R12" s="226"/>
      <c r="S12" s="226"/>
      <c r="T12" s="158"/>
      <c r="U12" s="94"/>
    </row>
    <row r="13" spans="1:24" ht="52.8" customHeight="1">
      <c r="A13" s="1"/>
      <c r="B13" s="172" t="s">
        <v>180</v>
      </c>
      <c r="C13" s="234" t="s">
        <v>6</v>
      </c>
      <c r="D13" s="235"/>
      <c r="E13" s="234" t="s">
        <v>188</v>
      </c>
      <c r="F13" s="227" t="s">
        <v>191</v>
      </c>
      <c r="G13" s="228"/>
      <c r="H13" s="229"/>
      <c r="I13" s="176" t="s">
        <v>193</v>
      </c>
      <c r="J13" s="177"/>
      <c r="K13" s="238"/>
      <c r="L13" s="169" t="s">
        <v>192</v>
      </c>
      <c r="M13" s="170"/>
      <c r="N13" s="171"/>
      <c r="O13" s="94"/>
    </row>
    <row r="14" spans="1:24" ht="33.6" customHeight="1">
      <c r="A14" s="1"/>
      <c r="B14" s="173"/>
      <c r="C14" s="236"/>
      <c r="D14" s="237"/>
      <c r="E14" s="236"/>
      <c r="F14" s="230" t="s">
        <v>8</v>
      </c>
      <c r="G14" s="231"/>
      <c r="H14" s="86" t="s">
        <v>9</v>
      </c>
      <c r="I14" s="232" t="s">
        <v>8</v>
      </c>
      <c r="J14" s="233"/>
      <c r="K14" s="87" t="s">
        <v>9</v>
      </c>
      <c r="L14" s="179" t="s">
        <v>8</v>
      </c>
      <c r="M14" s="180"/>
      <c r="N14" s="92" t="s">
        <v>9</v>
      </c>
      <c r="O14" s="94"/>
    </row>
    <row r="15" spans="1:24" ht="88.2" customHeight="1">
      <c r="A15" s="1"/>
      <c r="B15" s="98" t="s">
        <v>182</v>
      </c>
      <c r="C15" s="202">
        <v>3</v>
      </c>
      <c r="D15" s="203"/>
      <c r="E15" s="88" t="s">
        <v>189</v>
      </c>
      <c r="F15" s="264">
        <v>55.08</v>
      </c>
      <c r="G15" s="265"/>
      <c r="H15" s="266">
        <f>C15*F15</f>
        <v>165.24</v>
      </c>
      <c r="I15" s="204">
        <v>90</v>
      </c>
      <c r="J15" s="205"/>
      <c r="K15" s="89">
        <f>C15*I15</f>
        <v>270</v>
      </c>
      <c r="L15" s="206">
        <v>70</v>
      </c>
      <c r="M15" s="206"/>
      <c r="N15" s="147">
        <f>C15*L15</f>
        <v>210</v>
      </c>
      <c r="O15" s="94"/>
      <c r="X15" s="145"/>
    </row>
    <row r="16" spans="1:24" ht="88.2" customHeight="1">
      <c r="A16" s="1"/>
      <c r="B16" s="98" t="s">
        <v>183</v>
      </c>
      <c r="C16" s="202">
        <v>100</v>
      </c>
      <c r="D16" s="203"/>
      <c r="E16" s="88" t="s">
        <v>190</v>
      </c>
      <c r="F16" s="264">
        <v>0.2</v>
      </c>
      <c r="G16" s="265"/>
      <c r="H16" s="266">
        <f t="shared" ref="H16:H20" si="0">C16*F16</f>
        <v>20</v>
      </c>
      <c r="I16" s="204">
        <v>0.15</v>
      </c>
      <c r="J16" s="205"/>
      <c r="K16" s="89">
        <f t="shared" ref="K16:K20" si="1">C16*I16</f>
        <v>15</v>
      </c>
      <c r="L16" s="206">
        <v>0.2</v>
      </c>
      <c r="M16" s="206"/>
      <c r="N16" s="147">
        <f t="shared" ref="N16:N20" si="2">C16*L16</f>
        <v>20</v>
      </c>
      <c r="O16" s="94"/>
      <c r="X16" s="145"/>
    </row>
    <row r="17" spans="1:26" ht="88.2" customHeight="1">
      <c r="A17" s="1"/>
      <c r="B17" s="98" t="s">
        <v>184</v>
      </c>
      <c r="C17" s="202">
        <v>1</v>
      </c>
      <c r="D17" s="203"/>
      <c r="E17" s="88" t="s">
        <v>190</v>
      </c>
      <c r="F17" s="264">
        <v>84.75</v>
      </c>
      <c r="G17" s="265"/>
      <c r="H17" s="266">
        <f t="shared" si="0"/>
        <v>84.75</v>
      </c>
      <c r="I17" s="204">
        <v>130</v>
      </c>
      <c r="J17" s="205"/>
      <c r="K17" s="89">
        <f t="shared" si="1"/>
        <v>130</v>
      </c>
      <c r="L17" s="206">
        <v>90</v>
      </c>
      <c r="M17" s="206"/>
      <c r="N17" s="147">
        <f t="shared" si="2"/>
        <v>90</v>
      </c>
      <c r="O17" s="94"/>
      <c r="X17" s="145"/>
    </row>
    <row r="18" spans="1:26" ht="88.2" customHeight="1">
      <c r="A18" s="1"/>
      <c r="B18" s="98" t="s">
        <v>185</v>
      </c>
      <c r="C18" s="202">
        <v>100</v>
      </c>
      <c r="D18" s="203"/>
      <c r="E18" s="88" t="s">
        <v>190</v>
      </c>
      <c r="F18" s="264">
        <v>0.1</v>
      </c>
      <c r="G18" s="265"/>
      <c r="H18" s="266">
        <f t="shared" si="0"/>
        <v>10</v>
      </c>
      <c r="I18" s="204"/>
      <c r="J18" s="205"/>
      <c r="K18" s="89">
        <f t="shared" si="1"/>
        <v>0</v>
      </c>
      <c r="L18" s="206">
        <v>0.15</v>
      </c>
      <c r="M18" s="206"/>
      <c r="N18" s="147">
        <f t="shared" si="2"/>
        <v>15</v>
      </c>
      <c r="O18" s="94"/>
      <c r="X18" s="145"/>
    </row>
    <row r="19" spans="1:26" ht="88.2" customHeight="1">
      <c r="A19" s="1"/>
      <c r="B19" s="98" t="s">
        <v>186</v>
      </c>
      <c r="C19" s="202">
        <v>2</v>
      </c>
      <c r="D19" s="203"/>
      <c r="E19" s="88" t="s">
        <v>190</v>
      </c>
      <c r="F19" s="264">
        <v>220</v>
      </c>
      <c r="G19" s="265"/>
      <c r="H19" s="266">
        <f t="shared" si="0"/>
        <v>440</v>
      </c>
      <c r="I19" s="204"/>
      <c r="J19" s="205"/>
      <c r="K19" s="89">
        <f t="shared" si="1"/>
        <v>0</v>
      </c>
      <c r="L19" s="206">
        <v>800</v>
      </c>
      <c r="M19" s="206"/>
      <c r="N19" s="147">
        <f t="shared" si="2"/>
        <v>1600</v>
      </c>
      <c r="O19" s="94"/>
      <c r="X19" s="145"/>
    </row>
    <row r="20" spans="1:26" ht="88.2" customHeight="1">
      <c r="A20" s="1"/>
      <c r="B20" s="98" t="s">
        <v>187</v>
      </c>
      <c r="C20" s="202">
        <v>2</v>
      </c>
      <c r="D20" s="203"/>
      <c r="E20" s="88" t="s">
        <v>190</v>
      </c>
      <c r="F20" s="264">
        <v>33.9</v>
      </c>
      <c r="G20" s="265"/>
      <c r="H20" s="266">
        <f t="shared" si="0"/>
        <v>67.8</v>
      </c>
      <c r="I20" s="204"/>
      <c r="J20" s="205"/>
      <c r="K20" s="89">
        <f t="shared" si="1"/>
        <v>0</v>
      </c>
      <c r="L20" s="206"/>
      <c r="M20" s="206"/>
      <c r="N20" s="147">
        <f t="shared" si="2"/>
        <v>0</v>
      </c>
      <c r="O20" s="94"/>
      <c r="X20" s="145"/>
    </row>
    <row r="21" spans="1:26" ht="25.5" customHeight="1">
      <c r="A21" s="1"/>
      <c r="B21" s="99"/>
      <c r="C21" s="82"/>
      <c r="D21" s="85"/>
      <c r="E21" s="85"/>
      <c r="F21" s="224" t="s">
        <v>10</v>
      </c>
      <c r="G21" s="224"/>
      <c r="H21" s="267">
        <f>SUM(H15:H20)</f>
        <v>787.79</v>
      </c>
      <c r="I21" s="224" t="s">
        <v>10</v>
      </c>
      <c r="J21" s="224"/>
      <c r="K21" s="90">
        <f>SUM(K15:K20)</f>
        <v>415</v>
      </c>
      <c r="L21" s="224" t="s">
        <v>10</v>
      </c>
      <c r="M21" s="224"/>
      <c r="N21" s="148">
        <f>SUM(N15:N20)</f>
        <v>1935</v>
      </c>
      <c r="O21" s="94"/>
      <c r="X21" s="127"/>
      <c r="Y21" s="142"/>
      <c r="Z21" s="144"/>
    </row>
    <row r="22" spans="1:26" ht="25.5" customHeight="1">
      <c r="A22" s="1"/>
      <c r="B22" s="95"/>
      <c r="C22" s="82"/>
      <c r="D22" s="85"/>
      <c r="E22" s="85"/>
      <c r="F22" s="224" t="s">
        <v>11</v>
      </c>
      <c r="G22" s="224"/>
      <c r="H22" s="149">
        <f>H21*0.18</f>
        <v>141.8022</v>
      </c>
      <c r="I22" s="224" t="s">
        <v>11</v>
      </c>
      <c r="J22" s="224"/>
      <c r="K22" s="91">
        <f>K21*0.18</f>
        <v>74.7</v>
      </c>
      <c r="L22" s="224" t="s">
        <v>11</v>
      </c>
      <c r="M22" s="224"/>
      <c r="N22" s="148">
        <f>+N21*0.18</f>
        <v>348.3</v>
      </c>
      <c r="O22" s="94"/>
    </row>
    <row r="23" spans="1:26" ht="25.5" customHeight="1">
      <c r="A23" s="1"/>
      <c r="B23" s="95"/>
      <c r="C23" s="83"/>
      <c r="D23" s="85"/>
      <c r="E23" s="85"/>
      <c r="F23" s="224" t="s">
        <v>13</v>
      </c>
      <c r="G23" s="224"/>
      <c r="H23" s="149">
        <f>SUM(H21:H22)</f>
        <v>929.59219999999993</v>
      </c>
      <c r="I23" s="224" t="s">
        <v>13</v>
      </c>
      <c r="J23" s="224"/>
      <c r="K23" s="91">
        <f>SUM(K21:K22)</f>
        <v>489.7</v>
      </c>
      <c r="L23" s="224" t="s">
        <v>13</v>
      </c>
      <c r="M23" s="224"/>
      <c r="N23" s="148">
        <f>+N21+N22</f>
        <v>2283.3000000000002</v>
      </c>
      <c r="O23" s="94"/>
      <c r="X23" s="141"/>
      <c r="Y23" s="143"/>
    </row>
    <row r="24" spans="1:26" ht="14.25" customHeight="1">
      <c r="A24" s="1"/>
      <c r="B24" s="100"/>
      <c r="C24" s="7"/>
      <c r="D24" s="7"/>
      <c r="E24" s="7"/>
      <c r="F24" s="7"/>
      <c r="G24" s="7"/>
      <c r="H24" s="8"/>
      <c r="I24" s="7"/>
      <c r="J24" s="7"/>
      <c r="K24" s="8"/>
      <c r="L24" s="8"/>
      <c r="M24" s="8"/>
      <c r="N24" s="8"/>
      <c r="O24" s="8"/>
      <c r="P24" s="8"/>
      <c r="Q24" s="8"/>
      <c r="R24" s="7"/>
      <c r="S24" s="7"/>
      <c r="T24" s="8"/>
      <c r="U24" s="94"/>
    </row>
    <row r="25" spans="1:26" ht="14.25" customHeight="1">
      <c r="A25" s="1"/>
      <c r="B25" s="101"/>
      <c r="C25" s="3"/>
      <c r="D25" s="3"/>
      <c r="E25" s="3"/>
      <c r="F25" s="9"/>
      <c r="G25" s="9"/>
      <c r="H25" s="9"/>
      <c r="I25" s="9"/>
      <c r="J25" s="9"/>
      <c r="K25" s="9"/>
      <c r="L25" s="9"/>
      <c r="M25" s="9"/>
      <c r="N25" s="138"/>
      <c r="O25" s="10"/>
      <c r="P25" s="10"/>
      <c r="Q25" s="207"/>
      <c r="R25" s="208"/>
      <c r="S25" s="70"/>
      <c r="T25" s="10"/>
      <c r="U25" s="94"/>
    </row>
    <row r="26" spans="1:26" ht="33" customHeight="1">
      <c r="A26" s="1"/>
      <c r="B26" s="187" t="s">
        <v>14</v>
      </c>
      <c r="C26" s="188"/>
      <c r="D26" s="71" t="s">
        <v>151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94"/>
    </row>
    <row r="27" spans="1:26" ht="30.6" customHeight="1">
      <c r="A27" s="1"/>
      <c r="B27" s="185" t="s">
        <v>15</v>
      </c>
      <c r="C27" s="186"/>
      <c r="D27" s="72">
        <v>0.4</v>
      </c>
      <c r="E27" s="72"/>
      <c r="F27" s="73" t="s">
        <v>144</v>
      </c>
      <c r="G27" s="78" cm="1">
        <f t="array" ref="G27">_xlfn.IFS(F27=PUNTAJES!$E$9,PUNTAJES!$F$9,F27=PUNTAJES!$E$10,PUNTAJES!$F$10,F27=PUNTAJES!$E$11,PUNTAJES!$F$11,F27=PUNTAJES!$E$12,PUNTAJES!$F$12,F27=PUNTAJES!$E$13,PUNTAJES!$F$13)</f>
        <v>4</v>
      </c>
      <c r="H27" s="79">
        <f>D27*G27</f>
        <v>1.6</v>
      </c>
      <c r="I27" s="73" t="s">
        <v>141</v>
      </c>
      <c r="J27" s="78" cm="1">
        <f t="array" ref="J27">_xlfn.IFS(I27=PUNTAJES!$E$9,PUNTAJES!$F$9,I27=PUNTAJES!$E$10,PUNTAJES!$F$10,I27=PUNTAJES!$E$11,PUNTAJES!$F$11,I27=PUNTAJES!$E$12,PUNTAJES!$F$12,I27=PUNTAJES!$E$13,PUNTAJES!$F$13)</f>
        <v>3</v>
      </c>
      <c r="K27" s="139">
        <f>D27*J27</f>
        <v>1.2000000000000002</v>
      </c>
      <c r="L27" s="73" t="s">
        <v>141</v>
      </c>
      <c r="M27" s="78" cm="1">
        <f t="array" ref="M27">_xlfn.IFS(L27=PUNTAJES!$E$9,PUNTAJES!$F$9,L27=PUNTAJES!$E$10,PUNTAJES!$F$10,L27=PUNTAJES!$E$11,PUNTAJES!$F$11,L27=PUNTAJES!$E$12,PUNTAJES!$F$12,L27=PUNTAJES!$E$13,PUNTAJES!$F$13)</f>
        <v>3</v>
      </c>
      <c r="N27" s="121">
        <f>M27*D27</f>
        <v>1.2000000000000002</v>
      </c>
      <c r="O27" s="94"/>
    </row>
    <row r="28" spans="1:26" ht="30.6" customHeight="1">
      <c r="A28" s="1"/>
      <c r="B28" s="185" t="s">
        <v>152</v>
      </c>
      <c r="C28" s="186"/>
      <c r="D28" s="72">
        <v>0.2</v>
      </c>
      <c r="E28" s="72"/>
      <c r="F28" s="74" t="s">
        <v>123</v>
      </c>
      <c r="G28" s="80" cm="1">
        <f t="array" ref="G28">_xlfn.IFS(F28=PUNTAJES!$B$4,PUNTAJES!$C$4,F28=PUNTAJES!$B$5,PUNTAJES!$C$5,F28=PUNTAJES!$B$6,PUNTAJES!$C$6,F28=PUNTAJES!$B$7,PUNTAJES!$C$7,F28=PUNTAJES!$B$8,PUNTAJES!$C$8,F28=PUNTAJES!$B$9,PUNTAJES!$C$9)</f>
        <v>5</v>
      </c>
      <c r="H28" s="79">
        <f t="shared" ref="H28:H32" si="3">D28*G28</f>
        <v>1</v>
      </c>
      <c r="I28" s="74" t="s">
        <v>123</v>
      </c>
      <c r="J28" s="80" cm="1">
        <f t="array" ref="J28">_xlfn.IFS(I28=PUNTAJES!$B$4,PUNTAJES!$C$4,I28=PUNTAJES!$B$5,PUNTAJES!$C$5,I28=PUNTAJES!$B$6,PUNTAJES!$C$6,I28=PUNTAJES!$B$7,PUNTAJES!$C$7,I28=PUNTAJES!$B$8,PUNTAJES!$C$8,I28=PUNTAJES!$B$9,PUNTAJES!$C$9)</f>
        <v>5</v>
      </c>
      <c r="K28" s="139">
        <f t="shared" ref="K28:K32" si="4">D28*J28</f>
        <v>1</v>
      </c>
      <c r="L28" s="74" t="s">
        <v>126</v>
      </c>
      <c r="M28" s="80" cm="1">
        <f t="array" ref="M28">_xlfn.IFS(L28=PUNTAJES!$B$4,PUNTAJES!$C$4,L28=PUNTAJES!$B$5,PUNTAJES!$C$5,L28=PUNTAJES!$B$6,PUNTAJES!$C$6,L28=PUNTAJES!$B$7,PUNTAJES!$C$7,L28=PUNTAJES!$B$8,PUNTAJES!$C$8,L28=PUNTAJES!$B$9,PUNTAJES!$C$9)</f>
        <v>4</v>
      </c>
      <c r="N28" s="121">
        <f>M28*D28</f>
        <v>0.8</v>
      </c>
      <c r="O28" s="94"/>
    </row>
    <row r="29" spans="1:26" ht="30.6" customHeight="1">
      <c r="A29" s="2"/>
      <c r="B29" s="185" t="s">
        <v>140</v>
      </c>
      <c r="C29" s="186"/>
      <c r="D29" s="75">
        <v>0.1</v>
      </c>
      <c r="E29" s="75"/>
      <c r="F29" s="76" t="s">
        <v>143</v>
      </c>
      <c r="G29" s="81" cm="1">
        <f t="array" ref="G29">_xlfn.IFS(F29=PUNTAJES!$B$12,PUNTAJES!$C$12,F29=PUNTAJES!$B$13,PUNTAJES!$C$13,F29=PUNTAJES!$B$14,PUNTAJES!$C$14,F29=PUNTAJES!$B$15,PUNTAJES!$C$15,F29=PUNTAJES!$B$16,PUNTAJES!$C$16)</f>
        <v>5</v>
      </c>
      <c r="H29" s="79">
        <f t="shared" si="3"/>
        <v>0.5</v>
      </c>
      <c r="I29" s="76" t="s">
        <v>146</v>
      </c>
      <c r="J29" s="81" cm="1">
        <f t="array" ref="J29">_xlfn.IFS(I29=PUNTAJES!$B$12,PUNTAJES!$C$12,I29=PUNTAJES!$B$13,PUNTAJES!$C$13,I29=PUNTAJES!$B$14,PUNTAJES!$C$14,I29=PUNTAJES!$B$15,PUNTAJES!$C$15,I29=PUNTAJES!$B$16,PUNTAJES!$C$16)</f>
        <v>4</v>
      </c>
      <c r="K29" s="139">
        <f t="shared" si="4"/>
        <v>0.4</v>
      </c>
      <c r="L29" s="76" t="s">
        <v>146</v>
      </c>
      <c r="M29" s="81" cm="1">
        <f t="array" ref="M29">_xlfn.IFS(L29=PUNTAJES!$B$12,PUNTAJES!$C$12,L29=PUNTAJES!$B$13,PUNTAJES!$C$13,L29=PUNTAJES!$B$14,PUNTAJES!$C$14,L29=PUNTAJES!$B$15,PUNTAJES!$C$15,L29=PUNTAJES!$B$16,PUNTAJES!$C$16)</f>
        <v>4</v>
      </c>
      <c r="N29" s="121">
        <f t="shared" ref="N29:N32" si="5">M29*D29</f>
        <v>0.4</v>
      </c>
      <c r="O29" s="102"/>
    </row>
    <row r="30" spans="1:26" ht="30.6" customHeight="1">
      <c r="A30" s="1"/>
      <c r="B30" s="185" t="s">
        <v>153</v>
      </c>
      <c r="C30" s="186"/>
      <c r="D30" s="72">
        <v>0.1</v>
      </c>
      <c r="E30" s="72"/>
      <c r="F30" s="74" t="s">
        <v>124</v>
      </c>
      <c r="G30" s="80" cm="1">
        <f t="array" ref="G30">_xlfn.IFS(F30=PUNTAJES!$E$4,PUNTAJES!$F$4,F30=PUNTAJES!$E$5,PUNTAJES!$F$5,F30=PUNTAJES!$E$6,PUNTAJES!$F$6)</f>
        <v>3</v>
      </c>
      <c r="H30" s="79">
        <f t="shared" si="3"/>
        <v>0.30000000000000004</v>
      </c>
      <c r="I30" s="74" t="s">
        <v>124</v>
      </c>
      <c r="J30" s="80" cm="1">
        <f t="array" ref="J30">_xlfn.IFS(I30=PUNTAJES!$E$4,PUNTAJES!$F$4,I30=PUNTAJES!$E$5,PUNTAJES!$F$5,I30=PUNTAJES!$E$6,PUNTAJES!$F$6)</f>
        <v>3</v>
      </c>
      <c r="K30" s="139">
        <f t="shared" si="4"/>
        <v>0.30000000000000004</v>
      </c>
      <c r="L30" s="74" t="s">
        <v>124</v>
      </c>
      <c r="M30" s="80" cm="1">
        <f t="array" ref="M30">_xlfn.IFS(L30=PUNTAJES!$E$4,PUNTAJES!$F$4,L30=PUNTAJES!$E$5,PUNTAJES!$F$5,L30=PUNTAJES!$E$6,PUNTAJES!$F$6)</f>
        <v>3</v>
      </c>
      <c r="N30" s="121">
        <f t="shared" si="5"/>
        <v>0.30000000000000004</v>
      </c>
      <c r="O30" s="94"/>
    </row>
    <row r="31" spans="1:26" ht="30.6" customHeight="1">
      <c r="A31" s="1"/>
      <c r="B31" s="185" t="s">
        <v>154</v>
      </c>
      <c r="C31" s="186"/>
      <c r="D31" s="72">
        <v>0.15</v>
      </c>
      <c r="E31" s="72"/>
      <c r="F31" s="74" t="s">
        <v>139</v>
      </c>
      <c r="G31" s="80" cm="1">
        <f t="array" ref="G31">_xlfn.IFS(F31=PUNTAJES!$H$9,PUNTAJES!$I$9,F31=PUNTAJES!$H$10,PUNTAJES!$I$10,F31=PUNTAJES!$H$11,PUNTAJES!$I$11,F31=PUNTAJES!$H$12,PUNTAJES!$I$12)</f>
        <v>3</v>
      </c>
      <c r="H31" s="79">
        <f t="shared" si="3"/>
        <v>0.44999999999999996</v>
      </c>
      <c r="I31" s="74" t="s">
        <v>142</v>
      </c>
      <c r="J31" s="80" cm="1">
        <f t="array" ref="J31">_xlfn.IFS(I31=PUNTAJES!$H$9,PUNTAJES!$I$9,I31=PUNTAJES!$H$10,PUNTAJES!$I$10,I31=PUNTAJES!$H$11,PUNTAJES!$I$11,I31=PUNTAJES!$H$12,PUNTAJES!$I$12)</f>
        <v>2</v>
      </c>
      <c r="K31" s="139">
        <f t="shared" si="4"/>
        <v>0.3</v>
      </c>
      <c r="L31" s="74" t="s">
        <v>142</v>
      </c>
      <c r="M31" s="80" cm="1">
        <f t="array" ref="M31">_xlfn.IFS(L31=PUNTAJES!$H$9,PUNTAJES!$I$9,L31=PUNTAJES!$H$10,PUNTAJES!$I$10,L31=PUNTAJES!$H$11,PUNTAJES!$I$11,L31=PUNTAJES!$H$12,PUNTAJES!$I$12)</f>
        <v>2</v>
      </c>
      <c r="N31" s="121">
        <f t="shared" si="5"/>
        <v>0.3</v>
      </c>
      <c r="O31" s="94"/>
    </row>
    <row r="32" spans="1:26" ht="30.6" customHeight="1" thickBot="1">
      <c r="A32" s="1"/>
      <c r="B32" s="185" t="s">
        <v>155</v>
      </c>
      <c r="C32" s="186"/>
      <c r="D32" s="72">
        <v>0.05</v>
      </c>
      <c r="E32" s="72"/>
      <c r="F32" s="74" t="s">
        <v>125</v>
      </c>
      <c r="G32" s="80" cm="1">
        <f t="array" ref="G32">_xlfn.IFS(F32=PUNTAJES!$H$4,PUNTAJES!$I$4,F32=PUNTAJES!$H$5,PUNTAJES!$I$5,F32=PUNTAJES!$H$6,PUNTAJES!$I$6)</f>
        <v>3</v>
      </c>
      <c r="H32" s="110">
        <f t="shared" si="3"/>
        <v>0.15000000000000002</v>
      </c>
      <c r="I32" s="74" t="s">
        <v>125</v>
      </c>
      <c r="J32" s="80" cm="1">
        <f t="array" ref="J32">_xlfn.IFS(I32=PUNTAJES!$H$4,PUNTAJES!$I$4,I32=PUNTAJES!$H$5,PUNTAJES!$I$5,I32=PUNTAJES!$H$6,PUNTAJES!$I$6)</f>
        <v>3</v>
      </c>
      <c r="K32" s="140">
        <f t="shared" si="4"/>
        <v>0.15000000000000002</v>
      </c>
      <c r="L32" s="74" t="s">
        <v>125</v>
      </c>
      <c r="M32" s="80" cm="1">
        <f t="array" ref="M32">_xlfn.IFS(L32=PUNTAJES!$H$4,PUNTAJES!$I$4,L32=PUNTAJES!$H$5,PUNTAJES!$I$5,L32=PUNTAJES!$H$6,PUNTAJES!$I$6)</f>
        <v>3</v>
      </c>
      <c r="N32" s="121">
        <f t="shared" si="5"/>
        <v>0.15000000000000002</v>
      </c>
      <c r="O32" s="94"/>
    </row>
    <row r="33" spans="1:21" ht="30.6" customHeight="1" thickBot="1">
      <c r="A33" s="1"/>
      <c r="B33" s="185" t="s">
        <v>13</v>
      </c>
      <c r="C33" s="186"/>
      <c r="D33" s="77">
        <f>SUM(D27:D32)</f>
        <v>1</v>
      </c>
      <c r="E33" s="77"/>
      <c r="F33" s="84" t="s">
        <v>156</v>
      </c>
      <c r="G33" s="109">
        <f>SUM(G27:G32)</f>
        <v>23</v>
      </c>
      <c r="H33" s="150">
        <f>SUM(H27:H32)</f>
        <v>4.0000000000000009</v>
      </c>
      <c r="I33" s="84" t="s">
        <v>156</v>
      </c>
      <c r="J33" s="109">
        <f>SUM(J27:J32)</f>
        <v>20</v>
      </c>
      <c r="K33" s="146">
        <f>SUM(K27:K32)</f>
        <v>3.35</v>
      </c>
      <c r="L33" s="84" t="s">
        <v>156</v>
      </c>
      <c r="M33" s="109">
        <f>SUM(M27:M32)</f>
        <v>19</v>
      </c>
      <c r="N33" s="146">
        <f>SUM(N27:N32)</f>
        <v>3.15</v>
      </c>
      <c r="O33" s="94"/>
    </row>
    <row r="34" spans="1:21" ht="31.8" customHeight="1">
      <c r="A34" s="1"/>
      <c r="B34" s="103"/>
      <c r="C34" s="200" t="s">
        <v>16</v>
      </c>
      <c r="D34" s="201"/>
      <c r="E34" s="261"/>
      <c r="F34" s="195"/>
      <c r="G34" s="196"/>
      <c r="H34" s="198"/>
      <c r="I34" s="195"/>
      <c r="J34" s="196"/>
      <c r="K34" s="198"/>
      <c r="L34" s="195"/>
      <c r="M34" s="196"/>
      <c r="N34" s="198"/>
      <c r="O34" s="195"/>
      <c r="P34" s="196"/>
      <c r="Q34" s="198"/>
      <c r="R34" s="195"/>
      <c r="S34" s="196"/>
      <c r="T34" s="198"/>
      <c r="U34" s="94"/>
    </row>
    <row r="35" spans="1:21" ht="31.8" customHeight="1">
      <c r="A35" s="1"/>
      <c r="B35" s="103"/>
      <c r="C35" s="193" t="s">
        <v>158</v>
      </c>
      <c r="D35" s="199"/>
      <c r="E35" s="262"/>
      <c r="F35" s="195"/>
      <c r="G35" s="196"/>
      <c r="H35" s="197"/>
      <c r="I35" s="195"/>
      <c r="J35" s="196"/>
      <c r="K35" s="197"/>
      <c r="L35" s="195"/>
      <c r="M35" s="196"/>
      <c r="N35" s="197"/>
      <c r="O35" s="195"/>
      <c r="P35" s="196"/>
      <c r="Q35" s="197"/>
      <c r="R35" s="195"/>
      <c r="S35" s="196"/>
      <c r="T35" s="197"/>
      <c r="U35" s="94"/>
    </row>
    <row r="36" spans="1:21" ht="31.8" customHeight="1">
      <c r="A36" s="1"/>
      <c r="B36" s="103"/>
      <c r="C36" s="193" t="s">
        <v>17</v>
      </c>
      <c r="D36" s="194"/>
      <c r="E36" s="263"/>
      <c r="F36" s="195"/>
      <c r="G36" s="196"/>
      <c r="H36" s="197"/>
      <c r="I36" s="195"/>
      <c r="J36" s="196"/>
      <c r="K36" s="197"/>
      <c r="L36" s="195"/>
      <c r="M36" s="196"/>
      <c r="N36" s="197"/>
      <c r="O36" s="195"/>
      <c r="P36" s="196"/>
      <c r="Q36" s="197"/>
      <c r="R36" s="195"/>
      <c r="S36" s="196"/>
      <c r="T36" s="197"/>
      <c r="U36" s="94"/>
    </row>
    <row r="37" spans="1:21" ht="36.6" customHeight="1">
      <c r="A37" s="1"/>
      <c r="B37" s="101"/>
      <c r="C37" s="3"/>
      <c r="D37" s="3"/>
      <c r="E37" s="3"/>
      <c r="F37" s="11"/>
      <c r="G37" s="11"/>
      <c r="H37" s="11"/>
      <c r="I37" s="11"/>
      <c r="J37" s="11"/>
      <c r="K37" s="11"/>
      <c r="L37" s="11"/>
      <c r="M37" s="11"/>
      <c r="N37" s="11"/>
      <c r="O37" s="239"/>
      <c r="P37" s="240"/>
      <c r="Q37" s="241"/>
      <c r="R37" s="11"/>
      <c r="S37" s="11"/>
      <c r="T37" s="11"/>
      <c r="U37" s="94"/>
    </row>
    <row r="38" spans="1:21" ht="29.4" customHeight="1">
      <c r="A38" s="2"/>
      <c r="B38" s="223" t="s">
        <v>18</v>
      </c>
      <c r="C38" s="208"/>
      <c r="D38" s="208"/>
      <c r="E38" s="70"/>
      <c r="F38" s="220" t="s">
        <v>194</v>
      </c>
      <c r="G38" s="220"/>
      <c r="H38" s="221"/>
      <c r="I38" s="221"/>
      <c r="J38" s="221"/>
      <c r="K38" s="221"/>
      <c r="L38" s="221"/>
      <c r="M38" s="221"/>
      <c r="N38" s="221"/>
      <c r="O38" s="221"/>
      <c r="P38" s="221"/>
      <c r="Q38" s="221"/>
      <c r="R38" s="221"/>
      <c r="S38" s="221"/>
      <c r="T38" s="221"/>
      <c r="U38" s="102"/>
    </row>
    <row r="39" spans="1:21" ht="14.25" customHeight="1">
      <c r="A39" s="2"/>
      <c r="B39" s="104"/>
      <c r="C39" s="12"/>
      <c r="D39" s="12"/>
      <c r="E39" s="12"/>
      <c r="F39" s="221"/>
      <c r="G39" s="221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1"/>
      <c r="U39" s="102"/>
    </row>
    <row r="40" spans="1:21" ht="14.25" customHeight="1">
      <c r="A40" s="2"/>
      <c r="B40" s="101"/>
      <c r="C40" s="13"/>
      <c r="D40" s="13"/>
      <c r="E40" s="13"/>
      <c r="F40" s="221"/>
      <c r="G40" s="221"/>
      <c r="H40" s="221"/>
      <c r="I40" s="221"/>
      <c r="J40" s="221"/>
      <c r="K40" s="221"/>
      <c r="L40" s="221"/>
      <c r="M40" s="221"/>
      <c r="N40" s="221"/>
      <c r="O40" s="221"/>
      <c r="P40" s="221"/>
      <c r="Q40" s="221"/>
      <c r="R40" s="221"/>
      <c r="S40" s="221"/>
      <c r="T40" s="221"/>
      <c r="U40" s="102"/>
    </row>
    <row r="41" spans="1:21" ht="14.25" customHeight="1" thickBot="1">
      <c r="A41" s="1"/>
      <c r="B41" s="105"/>
      <c r="C41" s="106"/>
      <c r="D41" s="106"/>
      <c r="E41" s="106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8"/>
    </row>
    <row r="42" spans="1:21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1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1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1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spans="1:21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spans="1:21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spans="1:21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spans="1:21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spans="1:21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1:21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1:21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1:21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</row>
    <row r="58" spans="1:21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spans="1:21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spans="1:21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</row>
    <row r="61" spans="1:21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</row>
    <row r="62" spans="1:21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</row>
    <row r="63" spans="1:21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64" spans="1:21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</row>
    <row r="65" spans="1:21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</row>
    <row r="66" spans="1:21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</row>
    <row r="67" spans="1:21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</row>
    <row r="68" spans="1:21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</row>
    <row r="69" spans="1:21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spans="1:21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spans="1:21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spans="1:21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spans="1:21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spans="1:21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spans="1:21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spans="1:21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spans="1:21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spans="1:21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spans="1:21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spans="1:21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spans="1:21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spans="1:21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spans="1:21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1:21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spans="1:21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spans="1:21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spans="1:21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1:21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21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1:21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spans="1:21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spans="1:21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pans="1:21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21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21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spans="1:21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spans="1:21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spans="1:21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spans="1:21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spans="1:21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</sheetData>
  <mergeCells count="86">
    <mergeCell ref="R35:T35"/>
    <mergeCell ref="O36:Q36"/>
    <mergeCell ref="O34:Q34"/>
    <mergeCell ref="C16:D16"/>
    <mergeCell ref="F16:G16"/>
    <mergeCell ref="I16:J16"/>
    <mergeCell ref="L16:M16"/>
    <mergeCell ref="C17:D17"/>
    <mergeCell ref="F17:G17"/>
    <mergeCell ref="I17:J17"/>
    <mergeCell ref="L17:M17"/>
    <mergeCell ref="C18:D18"/>
    <mergeCell ref="B29:C29"/>
    <mergeCell ref="B30:C30"/>
    <mergeCell ref="B31:C31"/>
    <mergeCell ref="O37:Q37"/>
    <mergeCell ref="L34:N34"/>
    <mergeCell ref="L35:N35"/>
    <mergeCell ref="L36:N36"/>
    <mergeCell ref="B2:B5"/>
    <mergeCell ref="C4:Q5"/>
    <mergeCell ref="O12:Q12"/>
    <mergeCell ref="F13:H13"/>
    <mergeCell ref="B13:B14"/>
    <mergeCell ref="F14:G14"/>
    <mergeCell ref="I14:J14"/>
    <mergeCell ref="C13:D14"/>
    <mergeCell ref="I13:K13"/>
    <mergeCell ref="C10:T10"/>
    <mergeCell ref="C11:T11"/>
    <mergeCell ref="R12:T12"/>
    <mergeCell ref="L12:N12"/>
    <mergeCell ref="L13:N13"/>
    <mergeCell ref="L14:M14"/>
    <mergeCell ref="E13:E14"/>
    <mergeCell ref="B28:C28"/>
    <mergeCell ref="B27:C27"/>
    <mergeCell ref="I21:J21"/>
    <mergeCell ref="I22:J22"/>
    <mergeCell ref="I23:J23"/>
    <mergeCell ref="F22:G22"/>
    <mergeCell ref="F23:G23"/>
    <mergeCell ref="B26:C26"/>
    <mergeCell ref="F38:T40"/>
    <mergeCell ref="B38:D38"/>
    <mergeCell ref="B32:C32"/>
    <mergeCell ref="B33:C33"/>
    <mergeCell ref="C36:D36"/>
    <mergeCell ref="C34:D34"/>
    <mergeCell ref="C35:D35"/>
    <mergeCell ref="F35:H35"/>
    <mergeCell ref="I35:K35"/>
    <mergeCell ref="O35:Q35"/>
    <mergeCell ref="R34:T34"/>
    <mergeCell ref="R36:T36"/>
    <mergeCell ref="F34:H34"/>
    <mergeCell ref="F36:H36"/>
    <mergeCell ref="I34:K34"/>
    <mergeCell ref="I36:K36"/>
    <mergeCell ref="Q25:R25"/>
    <mergeCell ref="F12:H12"/>
    <mergeCell ref="R2:T5"/>
    <mergeCell ref="C8:T8"/>
    <mergeCell ref="C9:T9"/>
    <mergeCell ref="C7:T7"/>
    <mergeCell ref="I12:K12"/>
    <mergeCell ref="C2:Q3"/>
    <mergeCell ref="L21:M21"/>
    <mergeCell ref="L22:M22"/>
    <mergeCell ref="L23:M23"/>
    <mergeCell ref="F21:G21"/>
    <mergeCell ref="F18:G18"/>
    <mergeCell ref="I18:J18"/>
    <mergeCell ref="L18:M18"/>
    <mergeCell ref="C20:D20"/>
    <mergeCell ref="F20:G20"/>
    <mergeCell ref="I20:J20"/>
    <mergeCell ref="L20:M20"/>
    <mergeCell ref="C15:D15"/>
    <mergeCell ref="F15:G15"/>
    <mergeCell ref="I15:J15"/>
    <mergeCell ref="L15:M15"/>
    <mergeCell ref="C19:D19"/>
    <mergeCell ref="F19:G19"/>
    <mergeCell ref="I19:J19"/>
    <mergeCell ref="L19:M19"/>
  </mergeCells>
  <conditionalFormatting sqref="H26 K26:T26 H37:T37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F27 I27 L27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F28 I28 L28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F29 I29 L29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F30 I30 L30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F31 I31 L31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F32 I32 L32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119</v>
      </c>
      <c r="C3" s="50" t="s">
        <v>120</v>
      </c>
      <c r="E3" s="50" t="s">
        <v>121</v>
      </c>
      <c r="F3" s="50" t="s">
        <v>120</v>
      </c>
      <c r="H3" s="52" t="s">
        <v>122</v>
      </c>
      <c r="I3" s="50" t="s">
        <v>120</v>
      </c>
    </row>
    <row r="4" spans="2:9">
      <c r="B4" s="53" t="s">
        <v>123</v>
      </c>
      <c r="C4" s="54">
        <v>5</v>
      </c>
      <c r="E4" s="53" t="s">
        <v>124</v>
      </c>
      <c r="F4" s="54">
        <v>3</v>
      </c>
      <c r="H4" s="55" t="s">
        <v>125</v>
      </c>
      <c r="I4" s="56">
        <v>3</v>
      </c>
    </row>
    <row r="5" spans="2:9">
      <c r="B5" s="57" t="s">
        <v>126</v>
      </c>
      <c r="C5" s="58">
        <v>4</v>
      </c>
      <c r="E5" s="57" t="s">
        <v>127</v>
      </c>
      <c r="F5" s="58">
        <v>2</v>
      </c>
      <c r="H5" s="55" t="s">
        <v>128</v>
      </c>
      <c r="I5" s="56">
        <v>2</v>
      </c>
    </row>
    <row r="6" spans="2:9" ht="27.6">
      <c r="B6" s="57" t="s">
        <v>129</v>
      </c>
      <c r="C6" s="54">
        <v>3</v>
      </c>
      <c r="E6" s="57" t="s">
        <v>130</v>
      </c>
      <c r="F6" s="59">
        <v>1</v>
      </c>
      <c r="H6" s="57" t="s">
        <v>131</v>
      </c>
      <c r="I6" s="60">
        <v>1</v>
      </c>
    </row>
    <row r="7" spans="2:9">
      <c r="B7" s="57" t="s">
        <v>132</v>
      </c>
      <c r="C7" s="54">
        <v>2</v>
      </c>
      <c r="H7" s="61"/>
      <c r="I7" s="62"/>
    </row>
    <row r="8" spans="2:9" ht="29.4" customHeight="1">
      <c r="B8" s="57" t="s">
        <v>133</v>
      </c>
      <c r="C8" s="54">
        <v>1</v>
      </c>
      <c r="E8" s="50" t="s">
        <v>15</v>
      </c>
      <c r="F8" s="50" t="s">
        <v>120</v>
      </c>
      <c r="H8" s="52" t="s">
        <v>134</v>
      </c>
      <c r="I8" s="50" t="s">
        <v>120</v>
      </c>
    </row>
    <row r="9" spans="2:9" ht="19.95" customHeight="1">
      <c r="B9" s="63" t="s">
        <v>135</v>
      </c>
      <c r="C9" s="64">
        <v>0</v>
      </c>
      <c r="E9" s="57" t="s">
        <v>136</v>
      </c>
      <c r="F9" s="60">
        <v>1</v>
      </c>
      <c r="H9" s="65" t="s">
        <v>137</v>
      </c>
      <c r="I9" s="60">
        <v>4</v>
      </c>
    </row>
    <row r="10" spans="2:9" ht="19.95" customHeight="1">
      <c r="B10" s="66"/>
      <c r="C10" s="66"/>
      <c r="E10" s="57" t="s">
        <v>138</v>
      </c>
      <c r="F10" s="60">
        <v>2</v>
      </c>
      <c r="H10" s="65" t="s">
        <v>139</v>
      </c>
      <c r="I10" s="60">
        <v>3</v>
      </c>
    </row>
    <row r="11" spans="2:9" ht="27.6">
      <c r="B11" s="67" t="s">
        <v>140</v>
      </c>
      <c r="C11" s="50" t="s">
        <v>120</v>
      </c>
      <c r="E11" s="57" t="s">
        <v>141</v>
      </c>
      <c r="F11" s="60">
        <v>3</v>
      </c>
      <c r="H11" s="68" t="s">
        <v>142</v>
      </c>
      <c r="I11" s="60">
        <v>2</v>
      </c>
    </row>
    <row r="12" spans="2:9">
      <c r="B12" s="55" t="s">
        <v>143</v>
      </c>
      <c r="C12" s="54">
        <v>5</v>
      </c>
      <c r="E12" s="57" t="s">
        <v>144</v>
      </c>
      <c r="F12" s="60">
        <v>4</v>
      </c>
      <c r="H12" s="69" t="s">
        <v>145</v>
      </c>
      <c r="I12" s="60">
        <v>1</v>
      </c>
    </row>
    <row r="13" spans="2:9">
      <c r="B13" s="55" t="s">
        <v>146</v>
      </c>
      <c r="C13" s="54">
        <v>4</v>
      </c>
      <c r="E13" s="57" t="s">
        <v>147</v>
      </c>
      <c r="F13" s="60">
        <v>5</v>
      </c>
    </row>
    <row r="14" spans="2:9">
      <c r="B14" s="55" t="s">
        <v>148</v>
      </c>
      <c r="C14" s="54">
        <v>3</v>
      </c>
    </row>
    <row r="15" spans="2:9">
      <c r="B15" s="55" t="s">
        <v>149</v>
      </c>
      <c r="C15" s="54">
        <v>2</v>
      </c>
    </row>
    <row r="16" spans="2:9">
      <c r="B16" s="55" t="s">
        <v>150</v>
      </c>
      <c r="C16" s="54">
        <v>1</v>
      </c>
    </row>
    <row r="18" spans="2:3" ht="27.6">
      <c r="B18" s="50" t="s">
        <v>160</v>
      </c>
      <c r="C18" s="50" t="s">
        <v>120</v>
      </c>
    </row>
    <row r="19" spans="2:3" ht="27.6">
      <c r="B19" s="57" t="s">
        <v>161</v>
      </c>
      <c r="C19" s="60">
        <v>5</v>
      </c>
    </row>
    <row r="20" spans="2:3" ht="27.6">
      <c r="B20" s="57" t="s">
        <v>162</v>
      </c>
      <c r="C20" s="60">
        <v>3</v>
      </c>
    </row>
    <row r="21" spans="2:3">
      <c r="B21" s="111" t="s">
        <v>163</v>
      </c>
      <c r="C21" s="112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48" t="s">
        <v>100</v>
      </c>
      <c r="C2" s="249"/>
      <c r="D2" s="249"/>
      <c r="E2" s="249"/>
      <c r="F2" s="250"/>
    </row>
    <row r="3" spans="2:6" ht="15" thickBot="1">
      <c r="B3" s="242" t="s">
        <v>99</v>
      </c>
      <c r="C3" s="243"/>
      <c r="D3" s="243"/>
      <c r="E3" s="243"/>
      <c r="F3" s="244"/>
    </row>
    <row r="4" spans="2:6" ht="15" thickBot="1">
      <c r="B4" s="245" t="s">
        <v>97</v>
      </c>
      <c r="C4" s="246"/>
      <c r="D4" s="246"/>
      <c r="E4" s="246"/>
      <c r="F4" s="247"/>
    </row>
    <row r="5" spans="2:6" ht="15" thickBot="1">
      <c r="B5" s="245" t="s">
        <v>98</v>
      </c>
      <c r="C5" s="246"/>
      <c r="D5" s="246"/>
      <c r="E5" s="246"/>
      <c r="F5" s="247"/>
    </row>
    <row r="6" spans="2:6" ht="15" thickBot="1">
      <c r="B6" s="36" t="s">
        <v>56</v>
      </c>
      <c r="C6" s="36" t="s">
        <v>57</v>
      </c>
      <c r="D6" s="37" t="s">
        <v>58</v>
      </c>
      <c r="E6" s="38" t="s">
        <v>59</v>
      </c>
      <c r="F6" s="38" t="s">
        <v>60</v>
      </c>
    </row>
    <row r="7" spans="2:6" ht="26.25" customHeight="1">
      <c r="B7" s="256">
        <v>1</v>
      </c>
      <c r="C7" s="254" t="s">
        <v>91</v>
      </c>
      <c r="D7" s="28" t="s">
        <v>61</v>
      </c>
      <c r="E7" s="26">
        <v>5</v>
      </c>
      <c r="F7" s="251"/>
    </row>
    <row r="8" spans="2:6" ht="26.25" customHeight="1">
      <c r="B8" s="257"/>
      <c r="C8" s="255"/>
      <c r="D8" s="29" t="s">
        <v>62</v>
      </c>
      <c r="E8" s="24">
        <v>4</v>
      </c>
      <c r="F8" s="252"/>
    </row>
    <row r="9" spans="2:6" ht="26.25" customHeight="1">
      <c r="B9" s="257"/>
      <c r="C9" s="255"/>
      <c r="D9" s="29" t="s">
        <v>63</v>
      </c>
      <c r="E9" s="24">
        <v>3</v>
      </c>
      <c r="F9" s="252"/>
    </row>
    <row r="10" spans="2:6" ht="26.25" customHeight="1">
      <c r="B10" s="257"/>
      <c r="C10" s="255"/>
      <c r="D10" s="29" t="s">
        <v>64</v>
      </c>
      <c r="E10" s="24">
        <v>2</v>
      </c>
      <c r="F10" s="252"/>
    </row>
    <row r="11" spans="2:6" ht="26.25" customHeight="1" thickBot="1">
      <c r="B11" s="257"/>
      <c r="C11" s="255"/>
      <c r="D11" s="30" t="s">
        <v>65</v>
      </c>
      <c r="E11" s="27">
        <v>1</v>
      </c>
      <c r="F11" s="253"/>
    </row>
    <row r="12" spans="2:6" ht="26.25" customHeight="1">
      <c r="B12" s="256">
        <v>2</v>
      </c>
      <c r="C12" s="254" t="s">
        <v>92</v>
      </c>
      <c r="D12" s="28" t="s">
        <v>66</v>
      </c>
      <c r="E12" s="26">
        <v>5</v>
      </c>
      <c r="F12" s="251"/>
    </row>
    <row r="13" spans="2:6" ht="26.25" customHeight="1">
      <c r="B13" s="257"/>
      <c r="C13" s="255"/>
      <c r="D13" s="29" t="s">
        <v>67</v>
      </c>
      <c r="E13" s="24">
        <v>4</v>
      </c>
      <c r="F13" s="252"/>
    </row>
    <row r="14" spans="2:6" ht="26.25" customHeight="1">
      <c r="B14" s="257"/>
      <c r="C14" s="255"/>
      <c r="D14" s="29" t="s">
        <v>68</v>
      </c>
      <c r="E14" s="24">
        <v>3</v>
      </c>
      <c r="F14" s="252"/>
    </row>
    <row r="15" spans="2:6" ht="26.25" customHeight="1">
      <c r="B15" s="257"/>
      <c r="C15" s="255"/>
      <c r="D15" s="29" t="s">
        <v>69</v>
      </c>
      <c r="E15" s="24">
        <v>2</v>
      </c>
      <c r="F15" s="252"/>
    </row>
    <row r="16" spans="2:6" ht="26.25" customHeight="1" thickBot="1">
      <c r="B16" s="257"/>
      <c r="C16" s="255"/>
      <c r="D16" s="30" t="s">
        <v>70</v>
      </c>
      <c r="E16" s="27">
        <v>1</v>
      </c>
      <c r="F16" s="253"/>
    </row>
    <row r="17" spans="2:6" ht="26.25" customHeight="1">
      <c r="B17" s="256">
        <v>3</v>
      </c>
      <c r="C17" s="254" t="s">
        <v>93</v>
      </c>
      <c r="D17" s="28" t="s">
        <v>71</v>
      </c>
      <c r="E17" s="26">
        <v>5</v>
      </c>
      <c r="F17" s="251"/>
    </row>
    <row r="18" spans="2:6" ht="26.25" customHeight="1">
      <c r="B18" s="257"/>
      <c r="C18" s="255"/>
      <c r="D18" s="29" t="s">
        <v>72</v>
      </c>
      <c r="E18" s="24">
        <v>4</v>
      </c>
      <c r="F18" s="252"/>
    </row>
    <row r="19" spans="2:6" ht="26.25" customHeight="1">
      <c r="B19" s="257"/>
      <c r="C19" s="255"/>
      <c r="D19" s="29" t="s">
        <v>74</v>
      </c>
      <c r="E19" s="24">
        <v>3</v>
      </c>
      <c r="F19" s="252"/>
    </row>
    <row r="20" spans="2:6" ht="26.25" customHeight="1">
      <c r="B20" s="257"/>
      <c r="C20" s="255"/>
      <c r="D20" s="29" t="s">
        <v>75</v>
      </c>
      <c r="E20" s="24">
        <v>2</v>
      </c>
      <c r="F20" s="252"/>
    </row>
    <row r="21" spans="2:6" ht="26.25" customHeight="1" thickBot="1">
      <c r="B21" s="257"/>
      <c r="C21" s="255"/>
      <c r="D21" s="30" t="s">
        <v>73</v>
      </c>
      <c r="E21" s="27">
        <v>1</v>
      </c>
      <c r="F21" s="253"/>
    </row>
    <row r="22" spans="2:6" ht="26.25" customHeight="1">
      <c r="B22" s="256">
        <v>4</v>
      </c>
      <c r="C22" s="254" t="s">
        <v>94</v>
      </c>
      <c r="D22" s="28" t="s">
        <v>78</v>
      </c>
      <c r="E22" s="26">
        <v>5</v>
      </c>
      <c r="F22" s="251"/>
    </row>
    <row r="23" spans="2:6" ht="26.25" customHeight="1">
      <c r="B23" s="257"/>
      <c r="C23" s="255"/>
      <c r="D23" s="29" t="s">
        <v>79</v>
      </c>
      <c r="E23" s="24">
        <v>4</v>
      </c>
      <c r="F23" s="252"/>
    </row>
    <row r="24" spans="2:6" ht="26.25" customHeight="1">
      <c r="B24" s="257"/>
      <c r="C24" s="255"/>
      <c r="D24" s="29" t="s">
        <v>76</v>
      </c>
      <c r="E24" s="24">
        <v>3</v>
      </c>
      <c r="F24" s="252"/>
    </row>
    <row r="25" spans="2:6" ht="26.25" customHeight="1">
      <c r="B25" s="257"/>
      <c r="C25" s="255"/>
      <c r="D25" s="29" t="s">
        <v>77</v>
      </c>
      <c r="E25" s="24">
        <v>2</v>
      </c>
      <c r="F25" s="252"/>
    </row>
    <row r="26" spans="2:6" ht="26.25" customHeight="1" thickBot="1">
      <c r="B26" s="257"/>
      <c r="C26" s="255"/>
      <c r="D26" s="30" t="s">
        <v>80</v>
      </c>
      <c r="E26" s="27">
        <v>1</v>
      </c>
      <c r="F26" s="253"/>
    </row>
    <row r="27" spans="2:6" ht="27.6">
      <c r="B27" s="256">
        <v>5</v>
      </c>
      <c r="C27" s="254" t="s">
        <v>95</v>
      </c>
      <c r="D27" s="28" t="s">
        <v>81</v>
      </c>
      <c r="E27" s="26">
        <v>5</v>
      </c>
      <c r="F27" s="251"/>
    </row>
    <row r="28" spans="2:6" ht="27.6">
      <c r="B28" s="257"/>
      <c r="C28" s="255"/>
      <c r="D28" s="29" t="s">
        <v>83</v>
      </c>
      <c r="E28" s="24">
        <v>4</v>
      </c>
      <c r="F28" s="252"/>
    </row>
    <row r="29" spans="2:6" ht="27.6">
      <c r="B29" s="257"/>
      <c r="C29" s="255"/>
      <c r="D29" s="29" t="s">
        <v>82</v>
      </c>
      <c r="E29" s="24">
        <v>3</v>
      </c>
      <c r="F29" s="252"/>
    </row>
    <row r="30" spans="2:6" ht="41.4">
      <c r="B30" s="257"/>
      <c r="C30" s="255"/>
      <c r="D30" s="29" t="s">
        <v>84</v>
      </c>
      <c r="E30" s="24">
        <v>2</v>
      </c>
      <c r="F30" s="252"/>
    </row>
    <row r="31" spans="2:6" ht="55.8" thickBot="1">
      <c r="B31" s="257"/>
      <c r="C31" s="255"/>
      <c r="D31" s="30" t="s">
        <v>85</v>
      </c>
      <c r="E31" s="27">
        <v>1</v>
      </c>
      <c r="F31" s="253"/>
    </row>
    <row r="32" spans="2:6" ht="27.6">
      <c r="B32" s="256">
        <v>6</v>
      </c>
      <c r="C32" s="254" t="s">
        <v>96</v>
      </c>
      <c r="D32" s="28" t="s">
        <v>86</v>
      </c>
      <c r="E32" s="26">
        <v>5</v>
      </c>
      <c r="F32" s="251"/>
    </row>
    <row r="33" spans="2:6" ht="41.4">
      <c r="B33" s="257"/>
      <c r="C33" s="258"/>
      <c r="D33" s="29" t="s">
        <v>87</v>
      </c>
      <c r="E33" s="24">
        <v>4</v>
      </c>
      <c r="F33" s="252"/>
    </row>
    <row r="34" spans="2:6" ht="27.6">
      <c r="B34" s="257"/>
      <c r="C34" s="258"/>
      <c r="D34" s="29" t="s">
        <v>88</v>
      </c>
      <c r="E34" s="24">
        <v>3</v>
      </c>
      <c r="F34" s="252"/>
    </row>
    <row r="35" spans="2:6" ht="41.4">
      <c r="B35" s="257"/>
      <c r="C35" s="258"/>
      <c r="D35" s="29" t="s">
        <v>89</v>
      </c>
      <c r="E35" s="24">
        <v>2</v>
      </c>
      <c r="F35" s="252"/>
    </row>
    <row r="36" spans="2:6" ht="42" thickBot="1">
      <c r="B36" s="260"/>
      <c r="C36" s="259"/>
      <c r="D36" s="31" t="s">
        <v>90</v>
      </c>
      <c r="E36" s="25">
        <v>1</v>
      </c>
      <c r="F36" s="253"/>
    </row>
    <row r="37" spans="2:6">
      <c r="B37" s="16"/>
      <c r="C37" s="17"/>
      <c r="D37" s="34"/>
      <c r="E37" s="17"/>
      <c r="F37" s="18"/>
    </row>
    <row r="38" spans="2:6">
      <c r="B38" s="33" t="s">
        <v>101</v>
      </c>
      <c r="C38" s="17"/>
      <c r="D38" s="34"/>
      <c r="E38" s="17"/>
      <c r="F38" s="18"/>
    </row>
    <row r="39" spans="2:6">
      <c r="B39" s="33" t="s">
        <v>102</v>
      </c>
      <c r="C39" s="17"/>
      <c r="D39" s="34"/>
      <c r="E39" s="17"/>
      <c r="F39" s="18"/>
    </row>
    <row r="40" spans="2:6">
      <c r="B40" s="33" t="s">
        <v>103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104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105</v>
      </c>
      <c r="C44" s="46" t="s">
        <v>106</v>
      </c>
      <c r="D44" s="34"/>
      <c r="E44" s="17"/>
      <c r="F44" s="18"/>
    </row>
    <row r="45" spans="2:6">
      <c r="B45" s="39" t="s">
        <v>107</v>
      </c>
      <c r="C45" s="40" t="s">
        <v>112</v>
      </c>
      <c r="D45" s="34"/>
      <c r="E45" s="17"/>
      <c r="F45" s="18"/>
    </row>
    <row r="46" spans="2:6">
      <c r="B46" s="41" t="s">
        <v>108</v>
      </c>
      <c r="C46" s="42" t="s">
        <v>113</v>
      </c>
      <c r="D46" s="34"/>
      <c r="E46" s="17"/>
      <c r="F46" s="18"/>
    </row>
    <row r="47" spans="2:6">
      <c r="B47" s="41" t="s">
        <v>109</v>
      </c>
      <c r="C47" s="42" t="s">
        <v>114</v>
      </c>
      <c r="D47" s="34"/>
      <c r="E47" s="17"/>
      <c r="F47" s="18"/>
    </row>
    <row r="48" spans="2:6">
      <c r="B48" s="41" t="s">
        <v>110</v>
      </c>
      <c r="C48" s="42" t="s">
        <v>115</v>
      </c>
      <c r="D48" s="34"/>
      <c r="E48" s="17"/>
      <c r="F48" s="18"/>
    </row>
    <row r="49" spans="2:6" ht="15" thickBot="1">
      <c r="B49" s="43" t="s">
        <v>111</v>
      </c>
      <c r="C49" s="44" t="s">
        <v>116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117</v>
      </c>
      <c r="D53" s="35"/>
      <c r="E53" s="49" t="s">
        <v>118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19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20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21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22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23</v>
      </c>
    </row>
    <row r="2" spans="1:10" ht="14.4">
      <c r="A2" t="s">
        <v>24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25</v>
      </c>
      <c r="J2">
        <v>1</v>
      </c>
    </row>
    <row r="3" spans="1:10" ht="14.4">
      <c r="A3" t="s">
        <v>26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27</v>
      </c>
      <c r="J3">
        <v>0.5</v>
      </c>
    </row>
    <row r="4" spans="1:10" ht="14.4">
      <c r="A4" t="s">
        <v>28</v>
      </c>
      <c r="B4" s="14">
        <f t="shared" si="0"/>
        <v>1.6666666666666666E-2</v>
      </c>
      <c r="C4">
        <v>1</v>
      </c>
      <c r="I4" t="s">
        <v>29</v>
      </c>
      <c r="J4">
        <v>0.05</v>
      </c>
    </row>
    <row r="5" spans="1:10" ht="14.4">
      <c r="A5" t="s">
        <v>30</v>
      </c>
      <c r="B5" s="14">
        <f t="shared" si="0"/>
        <v>3.3333333333333333E-2</v>
      </c>
      <c r="C5">
        <v>2</v>
      </c>
    </row>
    <row r="6" spans="1:10" ht="14.4">
      <c r="A6" t="s">
        <v>31</v>
      </c>
      <c r="B6" s="14">
        <f t="shared" si="0"/>
        <v>0.05</v>
      </c>
      <c r="C6">
        <v>3</v>
      </c>
    </row>
    <row r="7" spans="1:10" ht="14.4">
      <c r="A7" t="s">
        <v>32</v>
      </c>
      <c r="B7" s="14">
        <f t="shared" si="0"/>
        <v>6.6666666666666666E-2</v>
      </c>
      <c r="C7">
        <v>4</v>
      </c>
      <c r="I7" t="s">
        <v>33</v>
      </c>
      <c r="J7">
        <v>0.05</v>
      </c>
    </row>
    <row r="8" spans="1:10" ht="14.4">
      <c r="A8" t="s">
        <v>34</v>
      </c>
      <c r="B8" s="14">
        <f t="shared" si="0"/>
        <v>8.3333333333333329E-2</v>
      </c>
      <c r="C8">
        <v>5</v>
      </c>
      <c r="I8" t="s">
        <v>35</v>
      </c>
      <c r="J8">
        <v>0.5</v>
      </c>
    </row>
    <row r="9" spans="1:10" ht="14.4">
      <c r="A9" t="s">
        <v>36</v>
      </c>
      <c r="B9" s="14">
        <f t="shared" si="0"/>
        <v>0.1</v>
      </c>
      <c r="C9">
        <v>6</v>
      </c>
      <c r="I9" t="s">
        <v>37</v>
      </c>
      <c r="J9">
        <v>1</v>
      </c>
    </row>
    <row r="10" spans="1:10" ht="14.4">
      <c r="A10" t="s">
        <v>38</v>
      </c>
      <c r="B10" s="14">
        <f t="shared" si="0"/>
        <v>0.11666666666666667</v>
      </c>
      <c r="C10">
        <v>7</v>
      </c>
    </row>
    <row r="11" spans="1:10" ht="14.4">
      <c r="A11" t="s">
        <v>39</v>
      </c>
      <c r="B11" s="14">
        <f t="shared" si="0"/>
        <v>0.13333333333333333</v>
      </c>
      <c r="C11">
        <v>8</v>
      </c>
    </row>
    <row r="12" spans="1:10" ht="14.4">
      <c r="A12" t="s">
        <v>40</v>
      </c>
      <c r="B12" s="14">
        <f t="shared" si="0"/>
        <v>0.16666666666666666</v>
      </c>
      <c r="C12">
        <v>10</v>
      </c>
    </row>
    <row r="13" spans="1:10" ht="14.4">
      <c r="A13" t="s">
        <v>41</v>
      </c>
      <c r="B13" s="14">
        <f t="shared" si="0"/>
        <v>0.25</v>
      </c>
      <c r="C13">
        <v>15</v>
      </c>
    </row>
    <row r="14" spans="1:10" ht="14.4">
      <c r="A14" t="s">
        <v>42</v>
      </c>
      <c r="B14" s="14">
        <f t="shared" si="0"/>
        <v>0.33333333333333331</v>
      </c>
      <c r="C14">
        <v>20</v>
      </c>
    </row>
    <row r="15" spans="1:10" ht="14.4">
      <c r="A15" t="s">
        <v>43</v>
      </c>
      <c r="B15" s="14">
        <f t="shared" si="0"/>
        <v>0.41666666666666669</v>
      </c>
      <c r="C15">
        <v>25</v>
      </c>
    </row>
    <row r="16" spans="1:10" ht="14.4">
      <c r="A16" t="s">
        <v>44</v>
      </c>
      <c r="B16" s="14">
        <f t="shared" si="0"/>
        <v>0.5</v>
      </c>
      <c r="C16">
        <v>30</v>
      </c>
    </row>
    <row r="17" spans="1:3" ht="14.4">
      <c r="A17" t="s">
        <v>45</v>
      </c>
      <c r="B17" s="14">
        <f t="shared" si="0"/>
        <v>0.66666666666666663</v>
      </c>
      <c r="C17">
        <v>40</v>
      </c>
    </row>
    <row r="18" spans="1:3" ht="14.4">
      <c r="A18" t="s">
        <v>46</v>
      </c>
      <c r="B18" s="14">
        <f t="shared" si="0"/>
        <v>0.75</v>
      </c>
      <c r="C18">
        <v>45</v>
      </c>
    </row>
    <row r="19" spans="1:3" ht="14.4">
      <c r="A19" t="s">
        <v>47</v>
      </c>
      <c r="B19" s="14">
        <f t="shared" si="0"/>
        <v>1</v>
      </c>
      <c r="C19">
        <v>60</v>
      </c>
    </row>
    <row r="20" spans="1:3" ht="14.4">
      <c r="A20" t="s">
        <v>48</v>
      </c>
      <c r="B20" s="14">
        <v>1</v>
      </c>
      <c r="C20">
        <v>90</v>
      </c>
    </row>
    <row r="21" spans="1:3" ht="15.75" customHeight="1">
      <c r="A21" t="s">
        <v>49</v>
      </c>
      <c r="B21" s="14">
        <v>1</v>
      </c>
      <c r="C21">
        <v>120</v>
      </c>
    </row>
    <row r="22" spans="1:3" ht="15.75" customHeight="1">
      <c r="A22" t="s">
        <v>50</v>
      </c>
      <c r="B22" s="14">
        <v>1</v>
      </c>
      <c r="C22">
        <v>180</v>
      </c>
    </row>
    <row r="23" spans="1:3" ht="15.75" customHeight="1">
      <c r="A23" t="s">
        <v>51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52</v>
      </c>
      <c r="B24" s="14">
        <f t="shared" si="1"/>
        <v>1.6666666666666666E-2</v>
      </c>
      <c r="C24">
        <v>1</v>
      </c>
    </row>
    <row r="25" spans="1:3" ht="15.75" customHeight="1">
      <c r="A25" t="s">
        <v>53</v>
      </c>
      <c r="B25" s="14">
        <f t="shared" si="1"/>
        <v>1.6666666666666666E-2</v>
      </c>
      <c r="C25">
        <v>1</v>
      </c>
    </row>
    <row r="26" spans="1:3" ht="15.75" customHeight="1">
      <c r="A26" t="s">
        <v>54</v>
      </c>
      <c r="B26" s="14">
        <f t="shared" si="1"/>
        <v>1.6666666666666666E-2</v>
      </c>
      <c r="C26">
        <v>1</v>
      </c>
    </row>
    <row r="27" spans="1:3" ht="15.75" customHeight="1">
      <c r="A27" t="s">
        <v>55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2025-11-04T21:15:20Z</dcterms:modified>
</cp:coreProperties>
</file>