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quantumpe-my.sharepoint.com/personal/maria_cabrera_osf_pe/Documents/Documentos/Comparativos/"/>
    </mc:Choice>
  </mc:AlternateContent>
  <xr:revisionPtr revIDLastSave="191" documentId="14_{50347295-0B80-4B93-9A91-066B2364A4C6}" xr6:coauthVersionLast="47" xr6:coauthVersionMax="47" xr10:uidLastSave="{D8D1A304-792D-491F-A658-825338773DD5}"/>
  <bookViews>
    <workbookView xWindow="-108" yWindow="-108" windowWidth="23256" windowHeight="12456" xr2:uid="{00000000-000D-0000-FFFF-FFFF00000000}"/>
  </bookViews>
  <sheets>
    <sheet name="OC" sheetId="10" r:id="rId1"/>
    <sheet name="OS" sheetId="2" state="hidden" r:id="rId2"/>
    <sheet name="PUNTAJES" sheetId="9" r:id="rId3"/>
    <sheet name="Hoja3" sheetId="6" r:id="rId4"/>
    <sheet name="Hoja4" sheetId="4" state="hidden" r:id="rId5"/>
    <sheet name="Hoja1" sheetId="5" state="hidden" r:id="rId6"/>
  </sheets>
  <definedNames>
    <definedName name="FORMA_PAGO">Hoja1!$A$2:$A$27</definedName>
    <definedName name="GARANTIA">Hoja1!$I$7:$I$8</definedName>
    <definedName name="GARANTIAS">Hoja1!$I$7:$I$9</definedName>
    <definedName name="LUGAR_ENTREGA">Hoja1!$I$2:$I$5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6" i="10" l="1"/>
  <c r="P25" i="10"/>
  <c r="M26" i="10"/>
  <c r="M27" i="10"/>
  <c r="M28" i="10"/>
  <c r="M29" i="10"/>
  <c r="M30" i="10"/>
  <c r="M25" i="10"/>
  <c r="N17" i="10"/>
  <c r="M16" i="10"/>
  <c r="P16" i="10"/>
  <c r="N16" i="10"/>
  <c r="M18" i="10"/>
  <c r="M17" i="10"/>
  <c r="M15" i="10"/>
  <c r="L30" i="10" a="1"/>
  <c r="L30" i="10" s="1"/>
  <c r="L29" i="10" a="1"/>
  <c r="L29" i="10" s="1"/>
  <c r="L28" i="10" a="1"/>
  <c r="L28" i="10" s="1"/>
  <c r="L27" i="10" a="1"/>
  <c r="L27" i="10" s="1"/>
  <c r="L26" i="10" a="1"/>
  <c r="L26" i="10" s="1"/>
  <c r="L25" i="10" a="1"/>
  <c r="L25" i="10" s="1"/>
  <c r="H17" i="10"/>
  <c r="J17" i="10" s="1"/>
  <c r="H16" i="10"/>
  <c r="J16" i="10" s="1"/>
  <c r="H15" i="10"/>
  <c r="J15" i="10" s="1"/>
  <c r="E15" i="10"/>
  <c r="G15" i="10" s="1"/>
  <c r="G17" i="10"/>
  <c r="G16" i="10"/>
  <c r="I30" i="10" a="1"/>
  <c r="I30" i="10" s="1"/>
  <c r="J30" i="10" s="1"/>
  <c r="I29" i="10" a="1"/>
  <c r="I29" i="10" s="1"/>
  <c r="J29" i="10" s="1"/>
  <c r="I28" i="10" a="1"/>
  <c r="I28" i="10" s="1"/>
  <c r="J28" i="10" s="1"/>
  <c r="I27" i="10" a="1"/>
  <c r="I27" i="10" s="1"/>
  <c r="J27" i="10" s="1"/>
  <c r="I26" i="10" a="1"/>
  <c r="I26" i="10" s="1"/>
  <c r="J26" i="10" s="1"/>
  <c r="I25" i="10" a="1"/>
  <c r="I25" i="10" s="1"/>
  <c r="J25" i="10" s="1"/>
  <c r="L31" i="10" l="1"/>
  <c r="M31" i="10"/>
  <c r="M19" i="10"/>
  <c r="M21" i="10" s="1"/>
  <c r="J18" i="10"/>
  <c r="J19" i="10" s="1"/>
  <c r="J21" i="10" s="1"/>
  <c r="I31" i="10"/>
  <c r="J31" i="10"/>
  <c r="S16" i="10" l="1"/>
  <c r="F30" i="10" a="1"/>
  <c r="F30" i="10" s="1"/>
  <c r="G30" i="10" s="1"/>
  <c r="F29" i="10" a="1"/>
  <c r="F29" i="10" s="1"/>
  <c r="G29" i="10" s="1"/>
  <c r="F28" i="10" a="1"/>
  <c r="F28" i="10" s="1"/>
  <c r="G28" i="10" s="1"/>
  <c r="F27" i="10" a="1"/>
  <c r="F27" i="10" s="1"/>
  <c r="G27" i="10" s="1"/>
  <c r="F26" i="10" a="1"/>
  <c r="F26" i="10" s="1"/>
  <c r="G26" i="10" s="1"/>
  <c r="F25" i="10" a="1"/>
  <c r="F25" i="10" s="1"/>
  <c r="G25" i="10" s="1"/>
  <c r="G18" i="10"/>
  <c r="P17" i="10"/>
  <c r="P15" i="10"/>
  <c r="S15" i="10"/>
  <c r="H15" i="2"/>
  <c r="M15" i="2"/>
  <c r="M16" i="2" s="1"/>
  <c r="F31" i="10" l="1"/>
  <c r="P18" i="10"/>
  <c r="P19" i="10" s="1"/>
  <c r="G19" i="10"/>
  <c r="G21" i="10" s="1"/>
  <c r="G31" i="10"/>
  <c r="M18" i="2"/>
  <c r="M17" i="2"/>
  <c r="O30" i="10" a="1"/>
  <c r="O30" i="10" s="1"/>
  <c r="P30" i="10" s="1"/>
  <c r="O29" i="10" a="1"/>
  <c r="O29" i="10" s="1"/>
  <c r="P29" i="10" s="1"/>
  <c r="O28" i="10" a="1"/>
  <c r="O28" i="10" s="1"/>
  <c r="P28" i="10" s="1"/>
  <c r="O27" i="10" a="1"/>
  <c r="O27" i="10" s="1"/>
  <c r="P27" i="10" s="1"/>
  <c r="O26" i="10" a="1"/>
  <c r="O26" i="10" s="1"/>
  <c r="O25" i="10" a="1"/>
  <c r="O25" i="10" s="1"/>
  <c r="S17" i="10"/>
  <c r="R30" i="10" a="1"/>
  <c r="R30" i="10" s="1"/>
  <c r="S30" i="10" s="1"/>
  <c r="R28" i="10" a="1"/>
  <c r="R28" i="10" s="1"/>
  <c r="S28" i="10" s="1"/>
  <c r="D31" i="10"/>
  <c r="R29" i="10" a="1"/>
  <c r="R29" i="10" s="1"/>
  <c r="S29" i="10" s="1"/>
  <c r="R27" i="10" a="1"/>
  <c r="R27" i="10" s="1"/>
  <c r="S27" i="10" s="1"/>
  <c r="R26" i="10" a="1"/>
  <c r="R26" i="10" s="1"/>
  <c r="S26" i="10" s="1"/>
  <c r="R25" i="10" a="1"/>
  <c r="R25" i="10" s="1"/>
  <c r="S25" i="10" s="1"/>
  <c r="L27" i="2" a="1"/>
  <c r="L27" i="2" s="1"/>
  <c r="M26" i="2" s="1"/>
  <c r="L26" i="2" a="1"/>
  <c r="L26" i="2" s="1"/>
  <c r="M25" i="2" s="1"/>
  <c r="L25" i="2" a="1"/>
  <c r="L25" i="2" s="1"/>
  <c r="M24" i="2" s="1"/>
  <c r="L24" i="2" a="1"/>
  <c r="L24" i="2" s="1"/>
  <c r="M23" i="2" s="1"/>
  <c r="L23" i="2" a="1"/>
  <c r="L23" i="2" s="1"/>
  <c r="M22" i="2" s="1"/>
  <c r="L22" i="2" a="1"/>
  <c r="L22" i="2" s="1"/>
  <c r="I27" i="2" a="1"/>
  <c r="I27" i="2" s="1"/>
  <c r="J27" i="2" s="1"/>
  <c r="I26" i="2" a="1"/>
  <c r="I26" i="2" s="1"/>
  <c r="J26" i="2" s="1"/>
  <c r="I25" i="2" a="1"/>
  <c r="I25" i="2" s="1"/>
  <c r="J25" i="2" s="1"/>
  <c r="I24" i="2" a="1"/>
  <c r="I24" i="2" s="1"/>
  <c r="J24" i="2" s="1"/>
  <c r="I23" i="2" a="1"/>
  <c r="I23" i="2" s="1"/>
  <c r="J23" i="2" s="1"/>
  <c r="I22" i="2" a="1"/>
  <c r="I22" i="2" s="1"/>
  <c r="J22" i="2" s="1"/>
  <c r="F27" i="2" a="1"/>
  <c r="F27" i="2" s="1"/>
  <c r="G27" i="2" s="1"/>
  <c r="F26" i="2" a="1"/>
  <c r="F26" i="2" s="1"/>
  <c r="G26" i="2" s="1"/>
  <c r="F25" i="2" a="1"/>
  <c r="F25" i="2" s="1"/>
  <c r="G25" i="2" s="1"/>
  <c r="F24" i="2" a="1"/>
  <c r="F24" i="2" s="1"/>
  <c r="G24" i="2" s="1"/>
  <c r="F23" i="2" a="1"/>
  <c r="F23" i="2" s="1"/>
  <c r="G23" i="2" s="1"/>
  <c r="F22" i="2" a="1"/>
  <c r="F22" i="2" s="1"/>
  <c r="G22" i="2" s="1"/>
  <c r="D28" i="2"/>
  <c r="P21" i="10" l="1"/>
  <c r="O31" i="10"/>
  <c r="P31" i="10"/>
  <c r="S18" i="10"/>
  <c r="S19" i="10" s="1"/>
  <c r="S20" i="10" s="1"/>
  <c r="S21" i="10" s="1"/>
  <c r="R31" i="10"/>
  <c r="S31" i="10" s="1"/>
  <c r="J28" i="2"/>
  <c r="L28" i="2"/>
  <c r="M27" i="2" s="1"/>
  <c r="M28" i="2" s="1"/>
  <c r="I28" i="2"/>
  <c r="G28" i="2"/>
  <c r="F28" i="2"/>
  <c r="G15" i="2"/>
  <c r="G16" i="2" s="1"/>
  <c r="J15" i="2"/>
  <c r="J16" i="2" s="1"/>
  <c r="F3" i="5"/>
  <c r="B13" i="5"/>
  <c r="B12" i="5"/>
  <c r="B26" i="5"/>
  <c r="B3" i="5"/>
  <c r="B2" i="5"/>
  <c r="F5" i="4"/>
  <c r="F4" i="4"/>
  <c r="F3" i="4"/>
  <c r="F2" i="4"/>
  <c r="B14" i="5"/>
  <c r="B15" i="5"/>
  <c r="B16" i="5"/>
  <c r="B7" i="5"/>
  <c r="B19" i="5"/>
  <c r="B23" i="5"/>
  <c r="B17" i="5"/>
  <c r="B9" i="5"/>
  <c r="B24" i="5"/>
  <c r="B10" i="5"/>
  <c r="B25" i="5"/>
  <c r="B4" i="5"/>
  <c r="B5" i="5"/>
  <c r="B6" i="5"/>
  <c r="B18" i="5"/>
  <c r="B8" i="5"/>
  <c r="B11" i="5"/>
  <c r="J17" i="2" l="1"/>
  <c r="J18" i="2" s="1"/>
  <c r="G17" i="2"/>
  <c r="G1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tc={B6D2214B-2DCD-45B0-B9BD-C0E10A09D024}</author>
  </authors>
  <commentList>
    <comment ref="B9" authorId="0" shapeId="0" xr:uid="{B6D2214B-2DCD-45B0-B9BD-C0E10A09D024}">
      <text>
        <t>[Comentario encadenado]
Su versión de Excel le permite leer este comentario encadenado; sin embargo, las ediciones que se apliquen se quitarán si el archivo se abre en una versión más reciente de Excel. Más información: https://go.microsoft.com/fwlink/?linkid=870924
Comentario:
    Jhon y Virginia consideran que pago contra entrega es un pago al contado. Shirley tiene otra opinión.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<sst xmlns="http://schemas.openxmlformats.org/spreadsheetml/2006/main" count="308" uniqueCount="184">
  <si>
    <t>CUADRO COMPARATIVO DE PROVEEDORES</t>
  </si>
  <si>
    <t>Elaborado por:</t>
  </si>
  <si>
    <t>Fecha:</t>
  </si>
  <si>
    <t>Orden de Requerimiento:</t>
  </si>
  <si>
    <t>Solicitado por:</t>
  </si>
  <si>
    <t>Tipo de Cambio:</t>
  </si>
  <si>
    <t>Cant.</t>
  </si>
  <si>
    <t>Unid.</t>
  </si>
  <si>
    <t>P. Unit. (S/.)</t>
  </si>
  <si>
    <t>P. Total (S/.)</t>
  </si>
  <si>
    <t>SUBTOTAL</t>
  </si>
  <si>
    <t>IGV 18%</t>
  </si>
  <si>
    <t>TOTAL</t>
  </si>
  <si>
    <t>CRITERIOS</t>
  </si>
  <si>
    <t>PRECIO</t>
  </si>
  <si>
    <t>TELEFONO</t>
  </si>
  <si>
    <t>CONTACTO</t>
  </si>
  <si>
    <t>OBSERVACIÓN / COMENTARIOS</t>
  </si>
  <si>
    <t xml:space="preserve">METROPOLIS </t>
  </si>
  <si>
    <t>JEAN PIER PONCE</t>
  </si>
  <si>
    <t>ERRE DOS</t>
  </si>
  <si>
    <t>OPM</t>
  </si>
  <si>
    <t>Forma de Pago</t>
  </si>
  <si>
    <t>CONTADO</t>
  </si>
  <si>
    <t xml:space="preserve">FABRICA </t>
  </si>
  <si>
    <t>CONTRA ENTREGA</t>
  </si>
  <si>
    <t>AGENCIA</t>
  </si>
  <si>
    <t>CRÉDITO A 1 DÍA</t>
  </si>
  <si>
    <t>POR RECOGER</t>
  </si>
  <si>
    <t>CRÉDITO A 2 DÍAS</t>
  </si>
  <si>
    <t>CRÉDITO A 3 DÍAS</t>
  </si>
  <si>
    <t>CRÉDITO A 4 DÍAS</t>
  </si>
  <si>
    <t>S/ GARANTIA</t>
  </si>
  <si>
    <t>CRÉDITO A 5 DÍAS</t>
  </si>
  <si>
    <t>6 MESES</t>
  </si>
  <si>
    <t>CREDITO A 6 DIAS</t>
  </si>
  <si>
    <t>12 MESES</t>
  </si>
  <si>
    <t>CRÉDITO 07 DÍAS</t>
  </si>
  <si>
    <t>CRÉDITO A 8 DÍAS</t>
  </si>
  <si>
    <t>CRÉDITO A 10 DÍAS</t>
  </si>
  <si>
    <t>CRÉDITO A 15 DÍAS</t>
  </si>
  <si>
    <t>CRÉDITO A 20 DÍAS</t>
  </si>
  <si>
    <t>CRÉDITO A 25 DÍAS</t>
  </si>
  <si>
    <t>CRÉDITO A 30 DÍAS</t>
  </si>
  <si>
    <t>CRÉDITO A 40 DÍAS</t>
  </si>
  <si>
    <t>CRÉDITO A 45 DÍAS</t>
  </si>
  <si>
    <t>CRÉDITO A 60 DÍAS</t>
  </si>
  <si>
    <t>CRÉDITO A 90 DÍAS</t>
  </si>
  <si>
    <t>CRÉDITO A 120 DÍAS</t>
  </si>
  <si>
    <t>CRÉDITO A 180 DÍAS</t>
  </si>
  <si>
    <t>C.E. PLANTA</t>
  </si>
  <si>
    <t>C. A.</t>
  </si>
  <si>
    <t>COBRADOR</t>
  </si>
  <si>
    <t>COMPENSACIÓN</t>
  </si>
  <si>
    <t>CRÉDITO A 540 DÍAS</t>
  </si>
  <si>
    <t>Nº</t>
  </si>
  <si>
    <t xml:space="preserve">Indicador a evaluar </t>
  </si>
  <si>
    <t>Criterios de calificaciòn</t>
  </si>
  <si>
    <t>Puntaje</t>
  </si>
  <si>
    <t>Comentarios</t>
  </si>
  <si>
    <t>Cumple con el precio pactado por negocio</t>
  </si>
  <si>
    <t>Plantea un cambio de precio con una frecuencia de 5-6 meses</t>
  </si>
  <si>
    <t xml:space="preserve">Plantea un cambio de precio con una frecuencia de 3-4 meses </t>
  </si>
  <si>
    <t>Plantea un nuevo precio con una frecuencia menor a los 3 meses</t>
  </si>
  <si>
    <t>Varìa el precio sin previo aviso</t>
  </si>
  <si>
    <t>Inmediato entre 1 y 2 dìas</t>
  </si>
  <si>
    <t xml:space="preserve">Entre 3 a 10 dìas </t>
  </si>
  <si>
    <t>Entre 11 a 20 dìas</t>
  </si>
  <si>
    <t>Entre 21 a 30 dìas</t>
  </si>
  <si>
    <t>Mayor a 30 dìas</t>
  </si>
  <si>
    <t>Disponibilidad en cualquier dìa del año (stock y transporte)</t>
  </si>
  <si>
    <t>Disponibilidad en cualquier dìa del año (stock)</t>
  </si>
  <si>
    <t xml:space="preserve">No siempre està disponible en el año </t>
  </si>
  <si>
    <t>Està disponible sòlo los dìas hàbiles (stock y transporte)</t>
  </si>
  <si>
    <t>Està disponible sòlo los dìas hàbiles (stock)</t>
  </si>
  <si>
    <t>Factura a 30 dìas a màs</t>
  </si>
  <si>
    <t>Facturas menos de 30 dìas</t>
  </si>
  <si>
    <t xml:space="preserve">Facturas a 60 dìas a màs </t>
  </si>
  <si>
    <t>facturas menor a 60 dìas</t>
  </si>
  <si>
    <t>De contado (contra entrega)</t>
  </si>
  <si>
    <t>Cumple con las especificaciones acordadas y no hubo observaciones, ni rechazos</t>
  </si>
  <si>
    <t>Cumple con las especificaciones acordadas y hubo rechazo entre 5.1 a 20% del lote recibido</t>
  </si>
  <si>
    <t xml:space="preserve">Cumple con las especificaciones acordadas y hubo rechazo de 5% del lote recibido </t>
  </si>
  <si>
    <t>Incumplimiento constante de especificaciones, entregando materiales con cambio de especificaciones sin previo aviso. No se procede al rechazo</t>
  </si>
  <si>
    <t>Incumplimiento constante de especificaciones, entregando materiales con cambio de especificaciones sin previo aviso; y/o tiene rechazo mayor a 20% del lote recibido</t>
  </si>
  <si>
    <t>Entrega certificados de calidad con cada lote y atiende reclamos o consultas tècnicas inmediatamente</t>
  </si>
  <si>
    <t>Entrega certificados de calidad con cada lote y demora en atender reclamos o consultas tècnicas màs de 24 horas pero menos de 48 horas</t>
  </si>
  <si>
    <t>No entrega certificados de calidad con cada lote, pero atiende reclamos o consultas tècnicas in mediatamente</t>
  </si>
  <si>
    <t>No entrega certificados de calidad con cada lote, y demora en atender reclamos o consultas tècnicas en màs de 24 horas pero menos de 48 horas</t>
  </si>
  <si>
    <t xml:space="preserve"> horasNo entrega certificados de calidad con cada lote y/o demora en atender reclamos o consultas tècnicas en màs de </t>
  </si>
  <si>
    <t>PRECIO EN EL TIEMPO</t>
  </si>
  <si>
    <t>TIEMPO DE ENTREGA</t>
  </si>
  <si>
    <t>DISPONIBILIDAD</t>
  </si>
  <si>
    <t>FACILIDADES DE PAGO</t>
  </si>
  <si>
    <t>CALIDAD</t>
  </si>
  <si>
    <t>ATENCIÒN AL CLIENTE</t>
  </si>
  <si>
    <t>FECHA DE EVALUACION :</t>
  </si>
  <si>
    <t>EVALUADOR                       :</t>
  </si>
  <si>
    <t>PROVEEDOR                       :</t>
  </si>
  <si>
    <t xml:space="preserve">EVALUACION DE DESEMPEÑO DEL PROVEEDOR </t>
  </si>
  <si>
    <t xml:space="preserve">Nota: </t>
  </si>
  <si>
    <t>El evaluador deberà designar por cada indicador una sola calificaciòn de acuerdo al desempeño obtenido en 12 meses.</t>
  </si>
  <si>
    <t>Terminada la calificaciòn sumar todo el puntaje recibido y asignar puntaje final.</t>
  </si>
  <si>
    <t xml:space="preserve">Calificaciòn Final al proveedor </t>
  </si>
  <si>
    <t>Calificaciòn</t>
  </si>
  <si>
    <t>Rango de puntaje</t>
  </si>
  <si>
    <t>Excelente</t>
  </si>
  <si>
    <t>Muy bueno</t>
  </si>
  <si>
    <t>Bueno</t>
  </si>
  <si>
    <t>Regular</t>
  </si>
  <si>
    <t>Malo</t>
  </si>
  <si>
    <t>28-30</t>
  </si>
  <si>
    <t>24-27</t>
  </si>
  <si>
    <t>18-23</t>
  </si>
  <si>
    <t>12-17</t>
  </si>
  <si>
    <t>1-11</t>
  </si>
  <si>
    <t>VºBº Logistica</t>
  </si>
  <si>
    <t>VºBº Calidad</t>
  </si>
  <si>
    <t>CONDICIÓN DE PAGO</t>
  </si>
  <si>
    <t>Puntaje sugerido</t>
  </si>
  <si>
    <t>AÑOS DE EXPERIENCIA EN EL RUBRO</t>
  </si>
  <si>
    <t>MODALIDAD DE EMISIÓN DE COMPROBANTE DE PAGO</t>
  </si>
  <si>
    <t>30 días</t>
  </si>
  <si>
    <t>De 2 a 5 años</t>
  </si>
  <si>
    <t>Factura</t>
  </si>
  <si>
    <t>Entre 15 a 29 días</t>
  </si>
  <si>
    <t>&lt; 2 años</t>
  </si>
  <si>
    <t>Boleta o Recibo por Honorarios</t>
  </si>
  <si>
    <t>Pago anticipado parcial (ej. 50% adelanto – 50% entrega)</t>
  </si>
  <si>
    <t>sin experiencia</t>
  </si>
  <si>
    <t>No emite comprobante válido o informal (solo cotización o trato verbal)</t>
  </si>
  <si>
    <r>
      <t xml:space="preserve">Pago al contado </t>
    </r>
    <r>
      <rPr>
        <sz val="10"/>
        <color rgb="FFFF0000"/>
        <rFont val="Calibri"/>
        <family val="2"/>
      </rPr>
      <t>(factura anticipo)</t>
    </r>
  </si>
  <si>
    <t>No se especifica / condiciones poco claras</t>
  </si>
  <si>
    <t>COBERTURA GEOGRÁFICA</t>
  </si>
  <si>
    <t>Pago contra entrega</t>
  </si>
  <si>
    <t>MUY ALTO</t>
  </si>
  <si>
    <t>Local (puesto en planta)</t>
  </si>
  <si>
    <t>ALTO</t>
  </si>
  <si>
    <t>Regional (Dentro del departamento o región)</t>
  </si>
  <si>
    <t>LEAD TIME</t>
  </si>
  <si>
    <t>MEDIO</t>
  </si>
  <si>
    <t>Proveedor nacional (Requiere traslados o coordinación adicional)</t>
  </si>
  <si>
    <t>INMEDIATO</t>
  </si>
  <si>
    <t>BAJO</t>
  </si>
  <si>
    <t>Proveedor exterior</t>
  </si>
  <si>
    <t>1 - 2 DIAS</t>
  </si>
  <si>
    <t>MUY BAJO</t>
  </si>
  <si>
    <t>3 - 5 DIAS</t>
  </si>
  <si>
    <t>6 - 10 DIAS</t>
  </si>
  <si>
    <t>&gt;10 DIAS</t>
  </si>
  <si>
    <t>SERVICIOS</t>
  </si>
  <si>
    <t>CONDICION DE PAGO</t>
  </si>
  <si>
    <t xml:space="preserve">EXPERIENCIA DEL PROVEEDOR </t>
  </si>
  <si>
    <t>COBERTURA GEOGRAFICA</t>
  </si>
  <si>
    <t>MODALIDAD DE EMISION COMPROBANTE DE PAGO</t>
  </si>
  <si>
    <t>PUNTAJE</t>
  </si>
  <si>
    <r>
      <rPr>
        <sz val="22"/>
        <rFont val="Arial"/>
        <family val="2"/>
      </rPr>
      <t>SISTEMA DE FORMATO</t>
    </r>
    <r>
      <rPr>
        <b/>
        <sz val="22"/>
        <rFont val="Arial"/>
        <family val="2"/>
      </rPr>
      <t xml:space="preserve">
FORMATO</t>
    </r>
  </si>
  <si>
    <t>CARGO</t>
  </si>
  <si>
    <t>CERTIFICACION</t>
  </si>
  <si>
    <t>CERTIFICACION (HOMOLOGACION)</t>
  </si>
  <si>
    <t xml:space="preserve">Cuenta con 2 o más certificados vigentes relevantes al rubro </t>
  </si>
  <si>
    <t>Cuenta con 1 certificado vigente relevante</t>
  </si>
  <si>
    <t>No cuenta con certificados vigentes</t>
  </si>
  <si>
    <t>PRECIO DE LA ULTIMA COMPRA</t>
  </si>
  <si>
    <t>960 964 914</t>
  </si>
  <si>
    <t>Asistente de ventas</t>
  </si>
  <si>
    <t>Pago al contado (factura anticipo)</t>
  </si>
  <si>
    <t>Jorge Lescano</t>
  </si>
  <si>
    <t>CAMBIO 3.56</t>
  </si>
  <si>
    <t>Maria Virginia Cabrera Díaz</t>
  </si>
  <si>
    <t>IMPLEMENTOS</t>
  </si>
  <si>
    <t>Maria Virginia Cabrera Diaz</t>
  </si>
  <si>
    <t>SERV. FAB MANGUERAS HIDRÁULICAS R2AT DE 1/4" X 332 CM, CONECTORES JIC HEMBRA RECTO M14 X JIC HEMBRA RECTO M14</t>
  </si>
  <si>
    <t>GYC</t>
  </si>
  <si>
    <t>FERRETERIA ROAL</t>
  </si>
  <si>
    <t>DAYANA</t>
  </si>
  <si>
    <t>NOVO EXPORT</t>
  </si>
  <si>
    <t>QUINOR</t>
  </si>
  <si>
    <t xml:space="preserve">HIPOCLORITO DE CALCIO </t>
  </si>
  <si>
    <t>KG</t>
  </si>
  <si>
    <t xml:space="preserve">BOLSAS PLASTICAS BASURA NEGRA </t>
  </si>
  <si>
    <t>ESCOBILLA C/ASA</t>
  </si>
  <si>
    <t>DENIS PLASTIC</t>
  </si>
  <si>
    <t>El Hipoclorito de Calcio se opt{o por el proveedor Quinor, por recomendación del área de calidad de la empresa Oceano, considera que el Hipoclorito de Calcio de Quinor es de mejor pureza que el de Novo Export.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</si>
</sst>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S/&quot;\ * #,##0.00_-;\-&quot;S/&quot;\ * #,##0.00_-;_-&quot;S/&quot;\ * &quot;-&quot;??_-;_-@_-"/>
    <numFmt numFmtId="164" formatCode="_ &quot;S/.&quot;\ * #,##0.00_ ;_ &quot;S/.&quot;\ * \-#,##0.00_ ;_ &quot;S/.&quot;\ * &quot;-&quot;??_ ;_ @_ "/>
    <numFmt numFmtId="165" formatCode="_-[$S/-280A]\ * #,##0.00_-;\-[$S/-280A]\ * #,##0.00_-;_-[$S/-280A]\ * &quot;-&quot;??_-;_-@"/>
    <numFmt numFmtId="166" formatCode="0.0%"/>
    <numFmt numFmtId="167" formatCode="_-[$S/-280A]\ * #,##0.00_-;\-[$S/-280A]\ * #,##0.00_-;_-[$S/-280A]\ * &quot;-&quot;??_-;_-@_-"/>
    <numFmt numFmtId="168" formatCode="_-[$$-540A]* #,##0.00_ ;_-[$$-540A]* \-#,##0.00\ ;_-[$$-540A]* &quot;-&quot;??_ ;_-@_ "/>
    <numFmt numFmtId="169" formatCode="#,##0.000"/>
  </numFmts>
  <fonts count="48">
    <font>
      <sz val="11"/>
      <name val="Calibri"/>
      <scheme val="minor"/>
    </font>
    <font>
      <sz val="11"/>
      <color theme="1"/>
      <name val="Calibri"/>
      <family val="2"/>
      <scheme val="minor"/>
    </font>
    <font>
      <sz val="11"/>
      <color theme="1"/>
      <name val="Calibri"/>
      <family val="2"/>
      <scheme val="minor"/>
    </font>
    <font>
      <sz val="11"/>
      <name val="Calibri"/>
      <family val="2"/>
    </font>
    <font>
      <sz val="11"/>
      <name val="Calibri"/>
      <family val="2"/>
    </font>
    <font>
      <sz val="11"/>
      <name val="Cambria"/>
      <family val="1"/>
    </font>
    <font>
      <b/>
      <sz val="14"/>
      <name val="Cambria"/>
      <family val="1"/>
    </font>
    <font>
      <sz val="14"/>
      <name val="Cambria"/>
      <family val="1"/>
    </font>
    <font>
      <sz val="14"/>
      <name val="Cambria"/>
      <family val="1"/>
    </font>
    <font>
      <i/>
      <sz val="14"/>
      <name val="Cambria"/>
      <family val="1"/>
    </font>
    <font>
      <b/>
      <sz val="11"/>
      <color rgb="FFFF0000"/>
      <name val="Cambria"/>
      <family val="1"/>
    </font>
    <font>
      <b/>
      <sz val="11"/>
      <name val="Cambria"/>
      <family val="1"/>
    </font>
    <font>
      <sz val="12"/>
      <name val="Cambria"/>
      <family val="1"/>
    </font>
    <font>
      <b/>
      <sz val="11"/>
      <name val="Cambria"/>
      <family val="1"/>
    </font>
    <font>
      <sz val="10"/>
      <name val="Calibri"/>
      <family val="2"/>
    </font>
    <font>
      <sz val="11"/>
      <name val="Calibri"/>
      <family val="2"/>
      <scheme val="minor"/>
    </font>
    <font>
      <sz val="11"/>
      <color theme="0"/>
      <name val="Calibri"/>
      <family val="2"/>
      <scheme val="minor"/>
    </font>
    <font>
      <sz val="10"/>
      <name val="Calibri"/>
      <family val="2"/>
      <scheme val="minor"/>
    </font>
    <font>
      <b/>
      <sz val="11"/>
      <name val="Calibri"/>
      <family val="2"/>
      <scheme val="minor"/>
    </font>
    <font>
      <sz val="10"/>
      <color theme="0"/>
      <name val="Calibri"/>
      <family val="2"/>
      <scheme val="minor"/>
    </font>
    <font>
      <sz val="14"/>
      <name val="Calibri"/>
      <family val="2"/>
    </font>
    <font>
      <sz val="11"/>
      <color theme="1"/>
      <name val="Calibri"/>
      <family val="2"/>
    </font>
    <font>
      <b/>
      <sz val="10"/>
      <name val="Calibri"/>
      <family val="2"/>
    </font>
    <font>
      <sz val="10"/>
      <color theme="1"/>
      <name val="Calibri"/>
      <family val="2"/>
    </font>
    <font>
      <sz val="10"/>
      <color rgb="FFFF0000"/>
      <name val="Calibri"/>
      <family val="2"/>
    </font>
    <font>
      <sz val="14"/>
      <color rgb="FF000000"/>
      <name val="Cambria"/>
      <family val="1"/>
    </font>
    <font>
      <sz val="14"/>
      <name val="Arial"/>
      <family val="2"/>
    </font>
    <font>
      <b/>
      <sz val="14"/>
      <name val="Arial"/>
      <family val="2"/>
    </font>
    <font>
      <sz val="16"/>
      <color rgb="FF000000"/>
      <name val="Arial"/>
      <family val="2"/>
    </font>
    <font>
      <sz val="16"/>
      <name val="Arial"/>
      <family val="2"/>
    </font>
    <font>
      <sz val="14"/>
      <color rgb="FF1F497D"/>
      <name val="Arial"/>
      <family val="2"/>
    </font>
    <font>
      <b/>
      <sz val="16"/>
      <name val="Arial"/>
      <family val="2"/>
    </font>
    <font>
      <b/>
      <sz val="18"/>
      <name val="Arial"/>
      <family val="2"/>
    </font>
    <font>
      <sz val="22"/>
      <name val="Arial"/>
      <family val="2"/>
    </font>
    <font>
      <b/>
      <sz val="22"/>
      <name val="Arial"/>
      <family val="2"/>
    </font>
    <font>
      <b/>
      <sz val="16"/>
      <color theme="0"/>
      <name val="Arial"/>
      <family val="2"/>
    </font>
    <font>
      <sz val="16"/>
      <color theme="0"/>
      <name val="Arial"/>
      <family val="2"/>
    </font>
    <font>
      <b/>
      <sz val="16"/>
      <name val="AraIL"/>
    </font>
    <font>
      <sz val="16"/>
      <name val="AraIL"/>
    </font>
    <font>
      <sz val="16"/>
      <name val="Calibri"/>
      <family val="2"/>
      <scheme val="minor"/>
    </font>
    <font>
      <sz val="20"/>
      <name val="Calibri"/>
      <family val="2"/>
      <scheme val="minor"/>
    </font>
    <font>
      <b/>
      <sz val="20"/>
      <name val="Calibri"/>
      <family val="2"/>
      <scheme val="minor"/>
    </font>
    <font>
      <sz val="11"/>
      <name val="Calibri"/>
      <family val="2"/>
      <scheme val="minor"/>
    </font>
    <font>
      <sz val="10"/>
      <name val="Arial"/>
      <family val="2"/>
    </font>
    <font>
      <sz val="20"/>
      <color indexed="63"/>
      <name val="Calibri"/>
      <family val="2"/>
    </font>
    <font>
      <sz val="10"/>
      <name val="Arial"/>
      <family val="2"/>
    </font>
    <font>
      <sz val="18"/>
      <name val="Calibri"/>
      <family val="2"/>
    </font>
    <font>
      <sz val="18"/>
      <name val="Calibri"/>
      <family val="2"/>
      <scheme val="minor"/>
    </font>
  </fonts>
  <fills count="15">
    <fill>
      <patternFill patternType="none"/>
    </fill>
    <fill>
      <patternFill patternType="gray125"/>
    </fill>
    <fill>
      <patternFill patternType="solid">
        <fgColor rgb="FF8EAADB"/>
        <bgColor rgb="FF8EAADB"/>
      </patternFill>
    </fill>
    <fill>
      <patternFill patternType="solid">
        <fgColor theme="1"/>
        <bgColor indexed="64"/>
      </patternFill>
    </fill>
    <fill>
      <patternFill patternType="solid">
        <fgColor theme="4" tint="-0.499984740745262"/>
        <bgColor rgb="FF8EAADB"/>
      </patternFill>
    </fill>
    <fill>
      <patternFill patternType="solid">
        <fgColor theme="4" tint="-0.499984740745262"/>
        <bgColor indexed="64"/>
      </patternFill>
    </fill>
    <fill>
      <patternFill patternType="solid">
        <fgColor rgb="FF00B050"/>
        <bgColor rgb="FF8EAADB"/>
      </patternFill>
    </fill>
    <fill>
      <patternFill patternType="solid">
        <fgColor rgb="FF00B050"/>
        <bgColor indexed="64"/>
      </patternFill>
    </fill>
    <fill>
      <patternFill patternType="solid">
        <fgColor theme="5" tint="-0.499984740745262"/>
        <bgColor rgb="FF8EAADB"/>
      </patternFill>
    </fill>
    <fill>
      <patternFill patternType="solid">
        <fgColor theme="5" tint="-0.499984740745262"/>
        <bgColor indexed="64"/>
      </patternFill>
    </fill>
    <fill>
      <patternFill patternType="solid">
        <fgColor theme="6" tint="-0.499984740745262"/>
        <bgColor rgb="FF8EAADB"/>
      </patternFill>
    </fill>
    <fill>
      <patternFill patternType="solid">
        <fgColor theme="6" tint="-0.499984740745262"/>
        <bgColor indexed="64"/>
      </patternFill>
    </fill>
    <fill>
      <patternFill patternType="solid">
        <fgColor theme="4" tint="0.79998168889431442"/>
        <bgColor indexed="64"/>
      </patternFill>
    </fill>
    <fill>
      <patternFill patternType="solid">
        <fgColor rgb="FF00B0F0"/>
        <bgColor indexed="64"/>
      </patternFill>
    </fill>
    <fill>
      <patternFill patternType="solid">
        <fgColor rgb="FFFFFF00"/>
        <bgColor indexed="64"/>
      </patternFill>
    </fill>
  </fills>
  <borders count="69">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bottom style="thin">
        <color indexed="64"/>
      </bottom>
      <diagonal/>
    </border>
    <border>
      <left/>
      <right/>
      <top style="thin">
        <color indexed="64"/>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right/>
      <top style="thin">
        <color rgb="FF000000"/>
      </top>
      <bottom style="thin">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medium">
        <color indexed="64"/>
      </left>
      <right/>
      <top style="thin">
        <color rgb="FF000000"/>
      </top>
      <bottom/>
      <diagonal/>
    </border>
    <border>
      <left/>
      <right style="thin">
        <color rgb="FF000000"/>
      </right>
      <top/>
      <bottom style="thin">
        <color indexed="64"/>
      </bottom>
      <diagonal/>
    </border>
    <border>
      <left style="thin">
        <color rgb="FF000000"/>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right style="thin">
        <color indexed="64"/>
      </right>
      <top/>
      <bottom/>
      <diagonal/>
    </border>
    <border>
      <left style="thin">
        <color rgb="FF000000"/>
      </left>
      <right style="thin">
        <color indexed="64"/>
      </right>
      <top style="thin">
        <color rgb="FF000000"/>
      </top>
      <bottom style="thin">
        <color indexed="64"/>
      </bottom>
      <diagonal/>
    </border>
    <border>
      <left style="hair">
        <color indexed="64"/>
      </left>
      <right style="hair">
        <color indexed="64"/>
      </right>
      <top style="hair">
        <color indexed="64"/>
      </top>
      <bottom style="hair">
        <color indexed="64"/>
      </bottom>
      <diagonal/>
    </border>
  </borders>
  <cellStyleXfs count="5">
    <xf numFmtId="0" fontId="0" fillId="0" borderId="0"/>
    <xf numFmtId="0" fontId="2" fillId="0" borderId="7"/>
    <xf numFmtId="44" fontId="42" fillId="0" borderId="0" applyFont="0" applyFill="0" applyBorder="0" applyAlignment="0" applyProtection="0"/>
    <xf numFmtId="0" fontId="43" fillId="0" borderId="7"/>
    <xf numFmtId="0" fontId="45" fillId="0" borderId="7"/>
  </cellStyleXfs>
  <cellXfs count="246">
    <xf numFmtId="0" fontId="0" fillId="0" borderId="0" xfId="0"/>
    <xf numFmtId="0" fontId="5" fillId="0" borderId="0" xfId="0" applyFont="1"/>
    <xf numFmtId="0" fontId="5" fillId="0" borderId="0" xfId="0" applyFont="1" applyAlignment="1">
      <alignment wrapText="1"/>
    </xf>
    <xf numFmtId="0" fontId="5" fillId="0" borderId="7" xfId="0" applyFont="1" applyBorder="1" applyAlignment="1">
      <alignment vertical="center"/>
    </xf>
    <xf numFmtId="0" fontId="6" fillId="0" borderId="7" xfId="0" applyFont="1" applyBorder="1" applyAlignment="1">
      <alignment horizontal="center" vertical="center"/>
    </xf>
    <xf numFmtId="0" fontId="9" fillId="0" borderId="7" xfId="0" applyFont="1" applyBorder="1" applyAlignment="1">
      <alignment horizontal="left" vertical="center"/>
    </xf>
    <xf numFmtId="0" fontId="8" fillId="0" borderId="7" xfId="0" applyFont="1" applyBorder="1" applyAlignment="1">
      <alignment vertical="center"/>
    </xf>
    <xf numFmtId="0" fontId="12" fillId="0" borderId="7" xfId="0" applyFont="1" applyBorder="1" applyAlignment="1">
      <alignment vertical="center"/>
    </xf>
    <xf numFmtId="0" fontId="12" fillId="0" borderId="7" xfId="0" applyFont="1" applyBorder="1" applyAlignment="1">
      <alignment horizontal="center" vertical="center"/>
    </xf>
    <xf numFmtId="0" fontId="13" fillId="0" borderId="7" xfId="0" applyFont="1" applyBorder="1" applyAlignment="1">
      <alignment horizontal="center" vertical="center"/>
    </xf>
    <xf numFmtId="165" fontId="13" fillId="0" borderId="7" xfId="0" applyNumberFormat="1" applyFont="1" applyBorder="1" applyAlignment="1">
      <alignment horizontal="center" vertical="center"/>
    </xf>
    <xf numFmtId="0" fontId="11" fillId="0" borderId="7" xfId="0" applyFont="1" applyBorder="1" applyAlignment="1">
      <alignment horizontal="center" vertical="center"/>
    </xf>
    <xf numFmtId="0" fontId="11" fillId="0" borderId="7" xfId="0" applyFont="1" applyBorder="1" applyAlignment="1">
      <alignment horizontal="right" vertical="center" wrapText="1"/>
    </xf>
    <xf numFmtId="0" fontId="5" fillId="0" borderId="7" xfId="0" applyFont="1" applyBorder="1" applyAlignment="1">
      <alignment vertical="center" wrapText="1"/>
    </xf>
    <xf numFmtId="166" fontId="4" fillId="0" borderId="0" xfId="0" applyNumberFormat="1" applyFont="1"/>
    <xf numFmtId="0" fontId="0" fillId="0" borderId="0" xfId="0" applyAlignment="1">
      <alignment wrapText="1"/>
    </xf>
    <xf numFmtId="0" fontId="0" fillId="0" borderId="19" xfId="0" applyBorder="1"/>
    <xf numFmtId="0" fontId="0" fillId="0" borderId="7" xfId="0" applyBorder="1"/>
    <xf numFmtId="0" fontId="0" fillId="0" borderId="20" xfId="0" applyBorder="1"/>
    <xf numFmtId="0" fontId="0" fillId="0" borderId="21" xfId="0" applyBorder="1"/>
    <xf numFmtId="0" fontId="0" fillId="0" borderId="23" xfId="0" applyBorder="1"/>
    <xf numFmtId="0" fontId="0" fillId="0" borderId="16" xfId="0" applyBorder="1"/>
    <xf numFmtId="0" fontId="0" fillId="0" borderId="17" xfId="0" applyBorder="1"/>
    <xf numFmtId="0" fontId="0" fillId="0" borderId="18" xfId="0" applyBorder="1"/>
    <xf numFmtId="0" fontId="0" fillId="0" borderId="27" xfId="0" applyBorder="1" applyAlignment="1">
      <alignment horizontal="center" vertical="center"/>
    </xf>
    <xf numFmtId="0" fontId="0" fillId="0" borderId="35" xfId="0" applyBorder="1" applyAlignment="1">
      <alignment horizontal="center" vertical="center"/>
    </xf>
    <xf numFmtId="0" fontId="0" fillId="0" borderId="30" xfId="0" applyBorder="1" applyAlignment="1">
      <alignment horizontal="center" vertical="center"/>
    </xf>
    <xf numFmtId="0" fontId="0" fillId="0" borderId="43" xfId="0" applyBorder="1" applyAlignment="1">
      <alignment horizontal="center" vertical="center"/>
    </xf>
    <xf numFmtId="0" fontId="17" fillId="0" borderId="30" xfId="0" applyFont="1" applyBorder="1" applyAlignment="1">
      <alignment horizontal="left" vertical="center" wrapText="1"/>
    </xf>
    <xf numFmtId="0" fontId="17" fillId="0" borderId="27" xfId="0" applyFont="1" applyBorder="1" applyAlignment="1">
      <alignment horizontal="left" vertical="center" wrapText="1"/>
    </xf>
    <xf numFmtId="0" fontId="17" fillId="0" borderId="43" xfId="0" applyFont="1" applyBorder="1" applyAlignment="1">
      <alignment horizontal="left" vertical="center" wrapText="1"/>
    </xf>
    <xf numFmtId="0" fontId="17" fillId="0" borderId="35" xfId="0" applyFont="1" applyBorder="1" applyAlignment="1">
      <alignment horizontal="left" vertical="center" wrapText="1"/>
    </xf>
    <xf numFmtId="0" fontId="0" fillId="0" borderId="17" xfId="0" applyBorder="1" applyAlignment="1">
      <alignment wrapText="1"/>
    </xf>
    <xf numFmtId="0" fontId="15" fillId="0" borderId="19" xfId="0" applyFont="1" applyBorder="1"/>
    <xf numFmtId="0" fontId="0" fillId="0" borderId="7" xfId="0" applyBorder="1" applyAlignment="1">
      <alignment wrapText="1"/>
    </xf>
    <xf numFmtId="0" fontId="0" fillId="0" borderId="22" xfId="0" applyBorder="1" applyAlignment="1">
      <alignment wrapText="1"/>
    </xf>
    <xf numFmtId="0" fontId="16" fillId="3" borderId="16" xfId="0" applyFont="1" applyFill="1" applyBorder="1" applyAlignment="1">
      <alignment horizontal="center" vertical="center"/>
    </xf>
    <xf numFmtId="0" fontId="19" fillId="3" borderId="28" xfId="0" applyFont="1" applyFill="1" applyBorder="1" applyAlignment="1">
      <alignment horizontal="left" vertical="center" wrapText="1"/>
    </xf>
    <xf numFmtId="0" fontId="16" fillId="3" borderId="18" xfId="0" applyFont="1" applyFill="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0" fontId="15" fillId="0" borderId="32" xfId="0" applyFont="1" applyBorder="1" applyAlignment="1">
      <alignment horizontal="center" vertical="center"/>
    </xf>
    <xf numFmtId="0" fontId="15" fillId="0" borderId="33" xfId="0" applyFont="1" applyBorder="1" applyAlignment="1">
      <alignment horizontal="center" vertical="center"/>
    </xf>
    <xf numFmtId="0" fontId="15" fillId="0" borderId="34" xfId="0" applyFont="1" applyBorder="1" applyAlignment="1">
      <alignment horizontal="center" vertical="center"/>
    </xf>
    <xf numFmtId="49" fontId="15" fillId="0" borderId="36" xfId="0" applyNumberFormat="1" applyFont="1" applyBorder="1" applyAlignment="1">
      <alignment horizontal="center" vertical="center"/>
    </xf>
    <xf numFmtId="0" fontId="18" fillId="0" borderId="16" xfId="0" applyFont="1" applyBorder="1" applyAlignment="1">
      <alignment horizontal="center" vertical="center"/>
    </xf>
    <xf numFmtId="0" fontId="18" fillId="0" borderId="15" xfId="0" applyFont="1" applyBorder="1" applyAlignment="1">
      <alignment horizontal="center" vertical="center"/>
    </xf>
    <xf numFmtId="0" fontId="0" fillId="0" borderId="47" xfId="0" applyBorder="1"/>
    <xf numFmtId="0" fontId="15" fillId="0" borderId="22" xfId="0" applyFont="1" applyBorder="1" applyAlignment="1">
      <alignment horizontal="center"/>
    </xf>
    <xf numFmtId="0" fontId="15" fillId="0" borderId="48" xfId="0" applyFont="1" applyBorder="1" applyAlignment="1">
      <alignment vertical="center"/>
    </xf>
    <xf numFmtId="0" fontId="22" fillId="12" borderId="27" xfId="1" applyFont="1" applyFill="1" applyBorder="1" applyAlignment="1">
      <alignment horizontal="center" vertical="center" wrapText="1"/>
    </xf>
    <xf numFmtId="0" fontId="2" fillId="0" borderId="7" xfId="1"/>
    <xf numFmtId="0" fontId="22" fillId="12" borderId="27" xfId="1" applyFont="1" applyFill="1" applyBorder="1" applyAlignment="1">
      <alignment vertical="center" wrapText="1"/>
    </xf>
    <xf numFmtId="0" fontId="23" fillId="0" borderId="27" xfId="1" applyFont="1" applyBorder="1"/>
    <xf numFmtId="1" fontId="14" fillId="0" borderId="27" xfId="1" applyNumberFormat="1" applyFont="1" applyBorder="1" applyAlignment="1">
      <alignment horizontal="center" vertical="center" wrapText="1"/>
    </xf>
    <xf numFmtId="0" fontId="14" fillId="0" borderId="27" xfId="1" applyFont="1" applyBorder="1"/>
    <xf numFmtId="0" fontId="23" fillId="0" borderId="27" xfId="1" applyFont="1" applyBorder="1" applyAlignment="1">
      <alignment horizontal="center" vertical="center"/>
    </xf>
    <xf numFmtId="0" fontId="14" fillId="0" borderId="27" xfId="1" applyFont="1" applyBorder="1" applyAlignment="1">
      <alignment vertical="center" wrapText="1"/>
    </xf>
    <xf numFmtId="1" fontId="23" fillId="0" borderId="27" xfId="1" applyNumberFormat="1" applyFont="1" applyBorder="1" applyAlignment="1">
      <alignment horizontal="center" vertical="center"/>
    </xf>
    <xf numFmtId="49" fontId="14" fillId="0" borderId="27" xfId="1" applyNumberFormat="1" applyFont="1" applyBorder="1" applyAlignment="1">
      <alignment horizontal="center" vertical="center" wrapText="1"/>
    </xf>
    <xf numFmtId="0" fontId="14" fillId="0" borderId="27" xfId="1" applyFont="1" applyBorder="1" applyAlignment="1">
      <alignment horizontal="center" vertical="center" wrapText="1"/>
    </xf>
    <xf numFmtId="0" fontId="23" fillId="0" borderId="7" xfId="1" applyFont="1"/>
    <xf numFmtId="0" fontId="23" fillId="0" borderId="7" xfId="1" applyFont="1" applyAlignment="1">
      <alignment horizontal="center" vertical="center"/>
    </xf>
    <xf numFmtId="0" fontId="24" fillId="0" borderId="27" xfId="1" applyFont="1" applyBorder="1" applyAlignment="1">
      <alignment vertical="center" wrapText="1"/>
    </xf>
    <xf numFmtId="1" fontId="24" fillId="0" borderId="27" xfId="1" applyNumberFormat="1" applyFont="1" applyBorder="1" applyAlignment="1">
      <alignment horizontal="center" vertical="center" wrapText="1"/>
    </xf>
    <xf numFmtId="0" fontId="14" fillId="0" borderId="27" xfId="1" applyFont="1" applyBorder="1" applyAlignment="1">
      <alignment wrapText="1"/>
    </xf>
    <xf numFmtId="0" fontId="21" fillId="0" borderId="7" xfId="1" applyFont="1"/>
    <xf numFmtId="0" fontId="22" fillId="12" borderId="27" xfId="1" applyFont="1" applyFill="1" applyBorder="1" applyAlignment="1">
      <alignment horizontal="center" vertical="center"/>
    </xf>
    <xf numFmtId="0" fontId="23" fillId="0" borderId="27" xfId="1" applyFont="1" applyBorder="1" applyAlignment="1">
      <alignment vertical="center" wrapText="1"/>
    </xf>
    <xf numFmtId="0" fontId="2" fillId="0" borderId="27" xfId="1" applyBorder="1"/>
    <xf numFmtId="0" fontId="3" fillId="0" borderId="7" xfId="0" applyFont="1" applyBorder="1"/>
    <xf numFmtId="0" fontId="6" fillId="0" borderId="6" xfId="0" applyFont="1" applyBorder="1" applyAlignment="1">
      <alignment horizontal="center" vertical="center"/>
    </xf>
    <xf numFmtId="9" fontId="6" fillId="0" borderId="10" xfId="0" applyNumberFormat="1" applyFont="1" applyBorder="1" applyAlignment="1">
      <alignment horizontal="center" vertical="center"/>
    </xf>
    <xf numFmtId="165" fontId="25" fillId="0" borderId="6" xfId="0" applyNumberFormat="1" applyFont="1" applyBorder="1" applyAlignment="1">
      <alignment vertical="center"/>
    </xf>
    <xf numFmtId="164" fontId="7" fillId="0" borderId="10" xfId="0" applyNumberFormat="1" applyFont="1" applyBorder="1" applyAlignment="1">
      <alignment vertical="center"/>
    </xf>
    <xf numFmtId="9" fontId="6" fillId="0" borderId="10" xfId="0" applyNumberFormat="1" applyFont="1" applyBorder="1" applyAlignment="1">
      <alignment horizontal="center" vertical="center" wrapText="1"/>
    </xf>
    <xf numFmtId="1" fontId="7" fillId="0" borderId="10" xfId="0" applyNumberFormat="1" applyFont="1" applyBorder="1" applyAlignment="1">
      <alignment vertical="center" wrapText="1"/>
    </xf>
    <xf numFmtId="9" fontId="6" fillId="0" borderId="11" xfId="0" applyNumberFormat="1" applyFont="1" applyBorder="1" applyAlignment="1">
      <alignment horizontal="center" vertical="center"/>
    </xf>
    <xf numFmtId="1" fontId="28" fillId="0" borderId="6" xfId="0" applyNumberFormat="1" applyFont="1" applyBorder="1" applyAlignment="1">
      <alignment horizontal="center" vertical="center"/>
    </xf>
    <xf numFmtId="1" fontId="29" fillId="0" borderId="6" xfId="0" applyNumberFormat="1" applyFont="1" applyBorder="1" applyAlignment="1">
      <alignment horizontal="center" vertical="center"/>
    </xf>
    <xf numFmtId="1" fontId="29" fillId="0" borderId="10" xfId="0" applyNumberFormat="1" applyFont="1" applyBorder="1" applyAlignment="1">
      <alignment horizontal="center" vertical="center"/>
    </xf>
    <xf numFmtId="1" fontId="29" fillId="0" borderId="10" xfId="0" applyNumberFormat="1" applyFont="1" applyBorder="1" applyAlignment="1">
      <alignment horizontal="center" vertical="center" wrapText="1"/>
    </xf>
    <xf numFmtId="0" fontId="27" fillId="0" borderId="7" xfId="0" applyFont="1" applyBorder="1" applyAlignment="1">
      <alignment vertical="center"/>
    </xf>
    <xf numFmtId="0" fontId="26" fillId="0" borderId="7" xfId="0" applyFont="1" applyBorder="1" applyAlignment="1">
      <alignment vertical="center"/>
    </xf>
    <xf numFmtId="164" fontId="7" fillId="0" borderId="10" xfId="0" applyNumberFormat="1" applyFont="1" applyBorder="1" applyAlignment="1">
      <alignment horizontal="center" vertical="center"/>
    </xf>
    <xf numFmtId="0" fontId="27" fillId="0" borderId="7" xfId="0" applyFont="1" applyBorder="1" applyAlignment="1">
      <alignment horizontal="center" vertical="center" wrapText="1"/>
    </xf>
    <xf numFmtId="0" fontId="35" fillId="6" borderId="6" xfId="0" applyFont="1" applyFill="1" applyBorder="1" applyAlignment="1">
      <alignment horizontal="center" vertical="center"/>
    </xf>
    <xf numFmtId="0" fontId="35" fillId="8" borderId="6" xfId="0" applyFont="1" applyFill="1" applyBorder="1" applyAlignment="1">
      <alignment horizontal="center" vertical="center"/>
    </xf>
    <xf numFmtId="167" fontId="29" fillId="0" borderId="49" xfId="0" applyNumberFormat="1" applyFont="1" applyBorder="1" applyAlignment="1">
      <alignment vertical="center" wrapText="1"/>
    </xf>
    <xf numFmtId="164" fontId="29" fillId="0" borderId="11" xfId="0" applyNumberFormat="1" applyFont="1" applyBorder="1" applyAlignment="1">
      <alignment horizontal="center" vertical="center"/>
    </xf>
    <xf numFmtId="164" fontId="29" fillId="0" borderId="10" xfId="0" applyNumberFormat="1" applyFont="1" applyBorder="1" applyAlignment="1">
      <alignment horizontal="center" vertical="center"/>
    </xf>
    <xf numFmtId="0" fontId="26" fillId="0" borderId="27" xfId="0" applyFont="1" applyBorder="1" applyAlignment="1">
      <alignment horizontal="center" vertical="center" wrapText="1"/>
    </xf>
    <xf numFmtId="167" fontId="29" fillId="0" borderId="50" xfId="0" applyNumberFormat="1" applyFont="1" applyBorder="1" applyAlignment="1">
      <alignment vertical="center" wrapText="1"/>
    </xf>
    <xf numFmtId="164" fontId="29" fillId="0" borderId="13" xfId="0" applyNumberFormat="1" applyFont="1" applyBorder="1" applyAlignment="1">
      <alignment horizontal="center" vertical="center"/>
    </xf>
    <xf numFmtId="164" fontId="29" fillId="0" borderId="9" xfId="0" applyNumberFormat="1" applyFont="1" applyBorder="1" applyAlignment="1">
      <alignment horizontal="center" vertical="center"/>
    </xf>
    <xf numFmtId="0" fontId="35" fillId="10" borderId="1" xfId="0" applyFont="1" applyFill="1" applyBorder="1" applyAlignment="1">
      <alignment horizontal="center" vertical="center"/>
    </xf>
    <xf numFmtId="167" fontId="26" fillId="0" borderId="27" xfId="0" applyNumberFormat="1" applyFont="1" applyBorder="1" applyAlignment="1">
      <alignment vertical="center" wrapText="1"/>
    </xf>
    <xf numFmtId="164" fontId="26" fillId="0" borderId="27" xfId="0" applyNumberFormat="1" applyFont="1" applyBorder="1" applyAlignment="1">
      <alignment horizontal="center" vertical="center"/>
    </xf>
    <xf numFmtId="0" fontId="5" fillId="0" borderId="18" xfId="0" applyFont="1" applyBorder="1"/>
    <xf numFmtId="0" fontId="5" fillId="0" borderId="20" xfId="0" applyFont="1" applyBorder="1"/>
    <xf numFmtId="0" fontId="26" fillId="0" borderId="19" xfId="0" applyFont="1" applyBorder="1" applyAlignment="1">
      <alignment vertical="center" wrapText="1"/>
    </xf>
    <xf numFmtId="0" fontId="27" fillId="0" borderId="32" xfId="0" applyFont="1" applyBorder="1" applyAlignment="1">
      <alignment vertical="center" wrapText="1"/>
    </xf>
    <xf numFmtId="0" fontId="8" fillId="0" borderId="19" xfId="0" applyFont="1" applyBorder="1" applyAlignment="1">
      <alignment vertical="center" wrapText="1"/>
    </xf>
    <xf numFmtId="0" fontId="26" fillId="0" borderId="32" xfId="0" applyFont="1" applyBorder="1" applyAlignment="1">
      <alignment vertical="center" wrapText="1"/>
    </xf>
    <xf numFmtId="0" fontId="30" fillId="0" borderId="19" xfId="0" applyFont="1" applyBorder="1" applyAlignment="1">
      <alignment wrapText="1"/>
    </xf>
    <xf numFmtId="0" fontId="12" fillId="0" borderId="19" xfId="0" applyFont="1" applyBorder="1" applyAlignment="1">
      <alignment vertical="center" wrapText="1"/>
    </xf>
    <xf numFmtId="0" fontId="5" fillId="0" borderId="19" xfId="0" applyFont="1" applyBorder="1" applyAlignment="1">
      <alignment vertical="center" wrapText="1"/>
    </xf>
    <xf numFmtId="0" fontId="5" fillId="0" borderId="20" xfId="0" applyFont="1" applyBorder="1" applyAlignment="1">
      <alignment wrapText="1"/>
    </xf>
    <xf numFmtId="0" fontId="7" fillId="0" borderId="19" xfId="0" applyFont="1" applyBorder="1" applyAlignment="1">
      <alignment vertical="center" wrapText="1"/>
    </xf>
    <xf numFmtId="0" fontId="11" fillId="0" borderId="19" xfId="0" applyFont="1" applyBorder="1" applyAlignment="1">
      <alignment horizontal="right" vertical="center" wrapText="1"/>
    </xf>
    <xf numFmtId="0" fontId="5" fillId="0" borderId="21" xfId="0" applyFont="1" applyBorder="1" applyAlignment="1">
      <alignment vertical="center" wrapText="1"/>
    </xf>
    <xf numFmtId="0" fontId="5" fillId="0" borderId="22" xfId="0" applyFont="1" applyBorder="1" applyAlignment="1">
      <alignment vertical="center"/>
    </xf>
    <xf numFmtId="0" fontId="13" fillId="0" borderId="22" xfId="0" applyFont="1" applyBorder="1" applyAlignment="1">
      <alignment horizontal="center" vertical="center"/>
    </xf>
    <xf numFmtId="0" fontId="5" fillId="0" borderId="23" xfId="0" applyFont="1" applyBorder="1"/>
    <xf numFmtId="1" fontId="29" fillId="0" borderId="8" xfId="0" applyNumberFormat="1" applyFont="1" applyBorder="1" applyAlignment="1">
      <alignment horizontal="center" vertical="center"/>
    </xf>
    <xf numFmtId="1" fontId="29" fillId="0" borderId="1" xfId="0" applyNumberFormat="1" applyFont="1" applyBorder="1" applyAlignment="1">
      <alignment horizontal="center" vertical="center"/>
    </xf>
    <xf numFmtId="1" fontId="32" fillId="0" borderId="15" xfId="0" applyNumberFormat="1" applyFont="1" applyBorder="1" applyAlignment="1">
      <alignment horizontal="center" vertical="center"/>
    </xf>
    <xf numFmtId="0" fontId="1" fillId="0" borderId="27" xfId="1" applyFont="1" applyBorder="1"/>
    <xf numFmtId="0" fontId="2" fillId="0" borderId="27" xfId="1" applyBorder="1" applyAlignment="1">
      <alignment horizontal="center"/>
    </xf>
    <xf numFmtId="0" fontId="31" fillId="0" borderId="32" xfId="0" applyFont="1" applyBorder="1" applyAlignment="1">
      <alignment vertical="center" wrapText="1"/>
    </xf>
    <xf numFmtId="168" fontId="40" fillId="0" borderId="27" xfId="0" applyNumberFormat="1" applyFont="1" applyBorder="1" applyAlignment="1">
      <alignment vertical="center" wrapText="1"/>
    </xf>
    <xf numFmtId="168" fontId="12" fillId="0" borderId="7" xfId="0" applyNumberFormat="1" applyFont="1" applyBorder="1" applyAlignment="1">
      <alignment horizontal="center" vertical="center"/>
    </xf>
    <xf numFmtId="168" fontId="40" fillId="0" borderId="64" xfId="0" applyNumberFormat="1" applyFont="1" applyBorder="1" applyAlignment="1">
      <alignment horizontal="center" vertical="center"/>
    </xf>
    <xf numFmtId="168" fontId="40" fillId="0" borderId="65" xfId="0" applyNumberFormat="1" applyFont="1" applyBorder="1" applyAlignment="1">
      <alignment horizontal="center" vertical="center"/>
    </xf>
    <xf numFmtId="168" fontId="40" fillId="0" borderId="66" xfId="0" applyNumberFormat="1" applyFont="1" applyBorder="1"/>
    <xf numFmtId="167" fontId="40" fillId="0" borderId="67" xfId="0" applyNumberFormat="1" applyFont="1" applyBorder="1" applyAlignment="1">
      <alignment horizontal="center" vertical="center"/>
    </xf>
    <xf numFmtId="2" fontId="29" fillId="0" borderId="6" xfId="0" applyNumberFormat="1" applyFont="1" applyBorder="1" applyAlignment="1">
      <alignment horizontal="center" vertical="center"/>
    </xf>
    <xf numFmtId="2" fontId="29" fillId="0" borderId="1" xfId="0" applyNumberFormat="1" applyFont="1" applyBorder="1" applyAlignment="1">
      <alignment horizontal="center" vertical="center"/>
    </xf>
    <xf numFmtId="2" fontId="32" fillId="0" borderId="15" xfId="0" applyNumberFormat="1" applyFont="1" applyBorder="1" applyAlignment="1">
      <alignment horizontal="center" vertical="center"/>
    </xf>
    <xf numFmtId="168" fontId="35" fillId="10" borderId="1" xfId="0" applyNumberFormat="1" applyFont="1" applyFill="1" applyBorder="1" applyAlignment="1">
      <alignment horizontal="center" vertical="center"/>
    </xf>
    <xf numFmtId="168" fontId="39" fillId="0" borderId="0" xfId="0" applyNumberFormat="1" applyFont="1"/>
    <xf numFmtId="168" fontId="0" fillId="0" borderId="0" xfId="0" applyNumberFormat="1"/>
    <xf numFmtId="0" fontId="40" fillId="0" borderId="0" xfId="0" applyFont="1"/>
    <xf numFmtId="44" fontId="40" fillId="0" borderId="27" xfId="2" applyFont="1" applyBorder="1" applyAlignment="1">
      <alignment vertical="center" wrapText="1"/>
    </xf>
    <xf numFmtId="44" fontId="40" fillId="0" borderId="64" xfId="2" applyFont="1" applyBorder="1" applyAlignment="1">
      <alignment horizontal="center" vertical="center"/>
    </xf>
    <xf numFmtId="44" fontId="40" fillId="0" borderId="65" xfId="2" applyFont="1" applyBorder="1" applyAlignment="1">
      <alignment horizontal="center" vertical="center"/>
    </xf>
    <xf numFmtId="44" fontId="40" fillId="0" borderId="66" xfId="2" applyFont="1" applyBorder="1"/>
    <xf numFmtId="44" fontId="40" fillId="0" borderId="67" xfId="2" applyFont="1" applyBorder="1" applyAlignment="1">
      <alignment horizontal="center" vertical="center"/>
    </xf>
    <xf numFmtId="2" fontId="32" fillId="13" borderId="15" xfId="0" applyNumberFormat="1" applyFont="1" applyFill="1" applyBorder="1" applyAlignment="1">
      <alignment horizontal="center" vertical="center"/>
    </xf>
    <xf numFmtId="49" fontId="44" fillId="0" borderId="68" xfId="3" applyNumberFormat="1" applyFont="1" applyBorder="1" applyAlignment="1">
      <alignment horizontal="left" vertical="top" wrapText="1"/>
    </xf>
    <xf numFmtId="169" fontId="44" fillId="0" borderId="68" xfId="3" applyNumberFormat="1" applyFont="1" applyBorder="1" applyAlignment="1">
      <alignment horizontal="right" vertical="top"/>
    </xf>
    <xf numFmtId="164" fontId="41" fillId="0" borderId="27" xfId="0" applyNumberFormat="1" applyFont="1" applyBorder="1" applyAlignment="1">
      <alignment horizontal="center" vertical="center"/>
    </xf>
    <xf numFmtId="0" fontId="7" fillId="0" borderId="9"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0" xfId="0" applyFont="1" applyBorder="1" applyAlignment="1">
      <alignment horizontal="center" vertical="center" wrapText="1"/>
    </xf>
    <xf numFmtId="44" fontId="40" fillId="0" borderId="27" xfId="2" applyFont="1" applyBorder="1" applyAlignment="1">
      <alignment horizontal="center" vertical="center" wrapText="1"/>
    </xf>
    <xf numFmtId="0" fontId="5" fillId="0" borderId="8" xfId="0" applyFont="1" applyBorder="1" applyAlignment="1">
      <alignment horizontal="center" vertical="center" wrapText="1"/>
    </xf>
    <xf numFmtId="0" fontId="3" fillId="0" borderId="8" xfId="0" applyFont="1" applyBorder="1"/>
    <xf numFmtId="0" fontId="6" fillId="0" borderId="32" xfId="0" applyFont="1" applyBorder="1" applyAlignment="1">
      <alignment horizontal="left" vertical="center" wrapText="1"/>
    </xf>
    <xf numFmtId="0" fontId="6" fillId="0" borderId="27" xfId="0" applyFont="1" applyBorder="1" applyAlignment="1">
      <alignment horizontal="left" vertical="center" wrapText="1"/>
    </xf>
    <xf numFmtId="0" fontId="37" fillId="0" borderId="19" xfId="0" applyFont="1" applyBorder="1" applyAlignment="1">
      <alignment horizontal="right" vertical="center" wrapText="1"/>
    </xf>
    <xf numFmtId="0" fontId="38" fillId="0" borderId="7" xfId="0" applyFont="1" applyBorder="1"/>
    <xf numFmtId="0" fontId="6" fillId="0" borderId="9" xfId="0" applyFont="1" applyBorder="1" applyAlignment="1">
      <alignment horizontal="center" vertical="center"/>
    </xf>
    <xf numFmtId="0" fontId="20" fillId="0" borderId="10" xfId="0" applyFont="1" applyBorder="1"/>
    <xf numFmtId="0" fontId="6" fillId="0" borderId="10" xfId="0" applyFont="1" applyBorder="1" applyAlignment="1">
      <alignment horizontal="center" vertical="center"/>
    </xf>
    <xf numFmtId="0" fontId="6" fillId="0" borderId="13" xfId="0" applyFont="1" applyBorder="1" applyAlignment="1">
      <alignment horizontal="center" vertical="center"/>
    </xf>
    <xf numFmtId="0" fontId="20" fillId="0" borderId="11" xfId="0" applyFont="1" applyBorder="1"/>
    <xf numFmtId="0" fontId="6" fillId="2" borderId="59" xfId="0" applyFont="1" applyFill="1" applyBorder="1" applyAlignment="1">
      <alignment horizontal="center" vertical="center" wrapText="1"/>
    </xf>
    <xf numFmtId="0" fontId="6" fillId="2" borderId="3" xfId="0" applyFont="1" applyFill="1" applyBorder="1" applyAlignment="1">
      <alignment horizontal="center" vertical="center" wrapText="1"/>
    </xf>
    <xf numFmtId="168" fontId="40" fillId="0" borderId="27" xfId="0" applyNumberFormat="1" applyFont="1" applyBorder="1" applyAlignment="1">
      <alignment horizontal="center" vertical="center" wrapText="1"/>
    </xf>
    <xf numFmtId="0" fontId="35" fillId="10" borderId="9" xfId="0" applyFont="1" applyFill="1" applyBorder="1" applyAlignment="1">
      <alignment horizontal="center" vertical="center" wrapText="1"/>
    </xf>
    <xf numFmtId="0" fontId="35" fillId="10" borderId="8" xfId="0" applyFont="1" applyFill="1" applyBorder="1" applyAlignment="1">
      <alignment horizontal="center" vertical="center" wrapText="1"/>
    </xf>
    <xf numFmtId="0" fontId="36" fillId="11" borderId="10" xfId="0" applyFont="1" applyFill="1" applyBorder="1"/>
    <xf numFmtId="0" fontId="11" fillId="4" borderId="58" xfId="0" applyFont="1" applyFill="1" applyBorder="1" applyAlignment="1">
      <alignment horizontal="left" vertical="center" textRotation="105" wrapText="1"/>
    </xf>
    <xf numFmtId="0" fontId="3" fillId="5" borderId="56" xfId="0" applyFont="1" applyFill="1" applyBorder="1"/>
    <xf numFmtId="0" fontId="35" fillId="4" borderId="1" xfId="0" applyFont="1" applyFill="1" applyBorder="1" applyAlignment="1">
      <alignment horizontal="center" vertical="center" wrapText="1"/>
    </xf>
    <xf numFmtId="0" fontId="29" fillId="5" borderId="5" xfId="0" applyFont="1" applyFill="1" applyBorder="1"/>
    <xf numFmtId="0" fontId="35" fillId="8" borderId="9" xfId="0" applyFont="1" applyFill="1" applyBorder="1" applyAlignment="1">
      <alignment horizontal="center" vertical="center" wrapText="1"/>
    </xf>
    <xf numFmtId="0" fontId="35" fillId="8" borderId="8" xfId="0" applyFont="1" applyFill="1" applyBorder="1" applyAlignment="1">
      <alignment horizontal="center" vertical="center" wrapText="1"/>
    </xf>
    <xf numFmtId="0" fontId="35" fillId="10" borderId="2" xfId="0" applyFont="1" applyFill="1" applyBorder="1" applyAlignment="1">
      <alignment horizontal="center" vertical="center"/>
    </xf>
    <xf numFmtId="0" fontId="35" fillId="10" borderId="3" xfId="0" applyFont="1" applyFill="1" applyBorder="1" applyAlignment="1">
      <alignment horizontal="center" vertical="center"/>
    </xf>
    <xf numFmtId="0" fontId="26" fillId="0" borderId="53" xfId="0" applyFont="1" applyBorder="1" applyAlignment="1">
      <alignment horizontal="center" vertical="center" wrapText="1"/>
    </xf>
    <xf numFmtId="0" fontId="26" fillId="0" borderId="56" xfId="0" applyFont="1" applyBorder="1"/>
    <xf numFmtId="0" fontId="26" fillId="0" borderId="57" xfId="0" applyFont="1" applyBorder="1"/>
    <xf numFmtId="0" fontId="34" fillId="0" borderId="54" xfId="0" applyFont="1" applyBorder="1" applyAlignment="1">
      <alignment horizontal="center" vertical="center" wrapText="1"/>
    </xf>
    <xf numFmtId="0" fontId="33" fillId="0" borderId="17" xfId="0" applyFont="1" applyBorder="1"/>
    <xf numFmtId="0" fontId="33" fillId="0" borderId="13" xfId="0" applyFont="1" applyBorder="1"/>
    <xf numFmtId="0" fontId="33" fillId="0" borderId="14" xfId="0" applyFont="1" applyBorder="1"/>
    <xf numFmtId="0" fontId="34" fillId="0" borderId="2" xfId="0" applyFont="1" applyBorder="1" applyAlignment="1">
      <alignment horizontal="center" vertical="center"/>
    </xf>
    <xf numFmtId="0" fontId="33" fillId="0" borderId="4" xfId="0" applyFont="1" applyBorder="1"/>
    <xf numFmtId="0" fontId="33" fillId="0" borderId="8" xfId="0" applyFont="1" applyBorder="1" applyAlignment="1">
      <alignment horizontal="center" vertical="center"/>
    </xf>
    <xf numFmtId="0" fontId="33" fillId="0" borderId="8" xfId="0" applyFont="1" applyBorder="1"/>
    <xf numFmtId="14" fontId="33" fillId="0" borderId="8" xfId="0" applyNumberFormat="1" applyFont="1" applyBorder="1" applyAlignment="1">
      <alignment horizontal="center" vertical="center"/>
    </xf>
    <xf numFmtId="2" fontId="33" fillId="0" borderId="8" xfId="0" applyNumberFormat="1"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33" fillId="0" borderId="55" xfId="0" applyFont="1" applyBorder="1"/>
    <xf numFmtId="0" fontId="33" fillId="0" borderId="11" xfId="0" applyFont="1" applyBorder="1"/>
    <xf numFmtId="0" fontId="33" fillId="0" borderId="3" xfId="0" applyFont="1" applyBorder="1"/>
    <xf numFmtId="0" fontId="10" fillId="0" borderId="8" xfId="0" applyFont="1" applyBorder="1" applyAlignment="1">
      <alignment horizontal="center" vertical="center" wrapText="1"/>
    </xf>
    <xf numFmtId="0" fontId="35" fillId="6" borderId="9" xfId="0" applyFont="1" applyFill="1" applyBorder="1" applyAlignment="1">
      <alignment horizontal="center" vertical="center" wrapText="1"/>
    </xf>
    <xf numFmtId="0" fontId="35" fillId="6" borderId="8" xfId="0" applyFont="1" applyFill="1" applyBorder="1" applyAlignment="1">
      <alignment horizontal="center" vertical="center" wrapText="1"/>
    </xf>
    <xf numFmtId="0" fontId="36" fillId="7" borderId="10" xfId="0" applyFont="1" applyFill="1" applyBorder="1"/>
    <xf numFmtId="0" fontId="35" fillId="6" borderId="9" xfId="0" applyFont="1" applyFill="1" applyBorder="1" applyAlignment="1">
      <alignment horizontal="center" vertical="center"/>
    </xf>
    <xf numFmtId="0" fontId="35" fillId="6" borderId="10" xfId="0" applyFont="1" applyFill="1" applyBorder="1" applyAlignment="1">
      <alignment horizontal="center" vertical="center"/>
    </xf>
    <xf numFmtId="0" fontId="35" fillId="8" borderId="9" xfId="0" applyFont="1" applyFill="1" applyBorder="1" applyAlignment="1">
      <alignment horizontal="center" vertical="center"/>
    </xf>
    <xf numFmtId="0" fontId="35" fillId="8" borderId="10" xfId="0"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5" fillId="4" borderId="61" xfId="0" applyFont="1" applyFill="1" applyBorder="1" applyAlignment="1">
      <alignment horizontal="center" vertical="center" wrapText="1"/>
    </xf>
    <xf numFmtId="0" fontId="35" fillId="4" borderId="60" xfId="0" applyFont="1" applyFill="1" applyBorder="1" applyAlignment="1">
      <alignment horizontal="center" vertical="center" wrapText="1"/>
    </xf>
    <xf numFmtId="164" fontId="31" fillId="0" borderId="27" xfId="0" applyNumberFormat="1" applyFont="1" applyBorder="1" applyAlignment="1">
      <alignment horizontal="center" vertical="center"/>
    </xf>
    <xf numFmtId="167" fontId="26" fillId="0" borderId="27" xfId="0" applyNumberFormat="1" applyFont="1" applyBorder="1" applyAlignment="1">
      <alignment horizontal="center" vertical="center" wrapText="1"/>
    </xf>
    <xf numFmtId="0" fontId="13" fillId="0" borderId="7" xfId="0" applyFont="1" applyBorder="1" applyAlignment="1">
      <alignment horizontal="center" vertical="center"/>
    </xf>
    <xf numFmtId="0" fontId="3" fillId="0" borderId="7" xfId="0" applyFont="1" applyBorder="1"/>
    <xf numFmtId="167" fontId="29" fillId="0" borderId="50" xfId="0" applyNumberFormat="1" applyFont="1" applyBorder="1" applyAlignment="1">
      <alignment horizontal="center" vertical="center" wrapText="1"/>
    </xf>
    <xf numFmtId="167" fontId="29" fillId="0" borderId="51" xfId="0" applyNumberFormat="1" applyFont="1" applyBorder="1" applyAlignment="1">
      <alignment horizontal="center" vertical="center" wrapText="1"/>
    </xf>
    <xf numFmtId="0" fontId="26" fillId="0" borderId="62" xfId="0" applyFont="1" applyBorder="1" applyAlignment="1">
      <alignment horizontal="center" vertical="center" wrapText="1"/>
    </xf>
    <xf numFmtId="0" fontId="26" fillId="0" borderId="63" xfId="0" applyFont="1" applyBorder="1" applyAlignment="1">
      <alignment horizontal="center" vertical="center" wrapText="1"/>
    </xf>
    <xf numFmtId="0" fontId="26" fillId="0" borderId="54" xfId="0" applyFont="1" applyBorder="1" applyAlignment="1">
      <alignment horizontal="left" vertical="center" wrapText="1"/>
    </xf>
    <xf numFmtId="0" fontId="26" fillId="0" borderId="17" xfId="0" applyFont="1" applyBorder="1" applyAlignment="1">
      <alignment horizontal="left" vertical="center" wrapText="1"/>
    </xf>
    <xf numFmtId="0" fontId="26" fillId="0" borderId="17" xfId="0" applyFont="1" applyBorder="1"/>
    <xf numFmtId="0" fontId="26" fillId="0" borderId="12" xfId="0" applyFont="1" applyBorder="1"/>
    <xf numFmtId="0" fontId="26" fillId="0" borderId="7" xfId="0" applyFont="1" applyBorder="1"/>
    <xf numFmtId="0" fontId="26" fillId="0" borderId="13" xfId="0" applyFont="1" applyBorder="1"/>
    <xf numFmtId="0" fontId="26" fillId="0" borderId="14" xfId="0" applyFont="1" applyBorder="1"/>
    <xf numFmtId="0" fontId="11" fillId="0" borderId="27" xfId="0" applyFont="1" applyBorder="1" applyAlignment="1">
      <alignment horizontal="center" vertical="center" wrapText="1"/>
    </xf>
    <xf numFmtId="0" fontId="3" fillId="0" borderId="27" xfId="0" applyFont="1" applyBorder="1"/>
    <xf numFmtId="0" fontId="0" fillId="0" borderId="27" xfId="0" applyBorder="1"/>
    <xf numFmtId="0" fontId="11" fillId="0" borderId="19" xfId="0" applyFont="1" applyBorder="1" applyAlignment="1">
      <alignment horizontal="right" vertical="center" wrapText="1"/>
    </xf>
    <xf numFmtId="0" fontId="36" fillId="9" borderId="10" xfId="0" applyFont="1" applyFill="1" applyBorder="1"/>
    <xf numFmtId="167" fontId="29" fillId="0" borderId="52" xfId="0" applyNumberFormat="1" applyFont="1" applyBorder="1" applyAlignment="1">
      <alignment horizontal="center" vertical="center" wrapText="1"/>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2"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15" fillId="0" borderId="16" xfId="0" applyFont="1" applyBorder="1" applyAlignment="1">
      <alignment horizontal="left"/>
    </xf>
    <xf numFmtId="0" fontId="15" fillId="0" borderId="17" xfId="0" applyFont="1" applyBorder="1" applyAlignment="1">
      <alignment horizontal="left"/>
    </xf>
    <xf numFmtId="0" fontId="15" fillId="0" borderId="18" xfId="0" applyFont="1" applyBorder="1" applyAlignment="1">
      <alignment horizontal="left"/>
    </xf>
    <xf numFmtId="0" fontId="15" fillId="0" borderId="24" xfId="0" applyFont="1" applyBorder="1" applyAlignment="1">
      <alignment horizontal="left"/>
    </xf>
    <xf numFmtId="0" fontId="15" fillId="0" borderId="25" xfId="0" applyFont="1" applyBorder="1" applyAlignment="1">
      <alignment horizontal="left"/>
    </xf>
    <xf numFmtId="0" fontId="15" fillId="0" borderId="26" xfId="0" applyFont="1" applyBorder="1" applyAlignment="1">
      <alignment horizontal="left"/>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44" fontId="41" fillId="14" borderId="27" xfId="2" applyFont="1" applyFill="1" applyBorder="1" applyAlignment="1">
      <alignment vertical="center" wrapText="1"/>
    </xf>
    <xf numFmtId="0" fontId="46" fillId="0" borderId="27" xfId="0" applyFont="1" applyBorder="1" applyAlignment="1">
      <alignment horizontal="left" vertical="center" wrapText="1"/>
    </xf>
    <xf numFmtId="0" fontId="47" fillId="0" borderId="27" xfId="0" applyFont="1" applyBorder="1" applyAlignment="1">
      <alignment horizontal="left" vertical="center" wrapText="1"/>
    </xf>
  </cellXfs>
  <cellStyles count="5">
    <cellStyle name="Moneda" xfId="2" builtinId="4"/>
    <cellStyle name="Normal" xfId="0" builtinId="0"/>
    <cellStyle name="Normal 2" xfId="1" xr:uid="{9A3768EC-2BCB-4C92-91FA-21B7A97BD2BD}"/>
    <cellStyle name="Normal 3" xfId="3" xr:uid="{7566D24D-9DBE-4CA7-BC2B-DFB925E7CB7E}"/>
    <cellStyle name="Normal 4" xfId="4" xr:uid="{52E3DFE7-E042-40C0-9AD8-4D9FED81C82B}"/>
  </cellStyles>
  <dxfs count="2">
    <dxf>
      <fill>
        <patternFill patternType="solid">
          <fgColor rgb="FF92D050"/>
          <bgColor rgb="FF92D05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412750</xdr:colOff>
      <xdr:row>12</xdr:row>
      <xdr:rowOff>196850</xdr:rowOff>
    </xdr:from>
    <xdr:ext cx="1123950" cy="266700"/>
    <xdr:sp macro="" textlink="">
      <xdr:nvSpPr>
        <xdr:cNvPr id="2" name="Rectángulo 1">
          <a:extLst>
            <a:ext uri="{FF2B5EF4-FFF2-40B4-BE49-F238E27FC236}">
              <a16:creationId xmlns:a16="http://schemas.microsoft.com/office/drawing/2014/main" id="{9477A6BB-318D-4BFA-8D81-8E56AF21DAF8}"/>
            </a:ext>
          </a:extLst>
        </xdr:cNvPr>
        <xdr:cNvSpPr/>
      </xdr:nvSpPr>
      <xdr:spPr>
        <a:xfrm>
          <a:off x="748030" y="4738370"/>
          <a:ext cx="1123950" cy="266700"/>
        </a:xfrm>
        <a:prstGeom prst="rect">
          <a:avLst/>
        </a:prstGeom>
        <a:noFill/>
        <a:ln w="25400" cap="flat" cmpd="sng" algn="ctr">
          <a:no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l"/>
          <a:r>
            <a:rPr lang="es-PE" sz="1100" b="1">
              <a:solidFill>
                <a:schemeClr val="bg1"/>
              </a:solidFill>
              <a:latin typeface="+mj-lt"/>
            </a:rPr>
            <a:t>PROVEEDOR</a:t>
          </a:r>
        </a:p>
      </xdr:txBody>
    </xdr:sp>
    <xdr:clientData fLocksWithSheet="0"/>
  </xdr:oneCellAnchor>
  <xdr:oneCellAnchor>
    <xdr:from>
      <xdr:col>1</xdr:col>
      <xdr:colOff>79375</xdr:colOff>
      <xdr:row>12</xdr:row>
      <xdr:rowOff>457200</xdr:rowOff>
    </xdr:from>
    <xdr:ext cx="1809750" cy="276225"/>
    <xdr:sp macro="" textlink="">
      <xdr:nvSpPr>
        <xdr:cNvPr id="3" name="Rectángulo 2">
          <a:extLst>
            <a:ext uri="{FF2B5EF4-FFF2-40B4-BE49-F238E27FC236}">
              <a16:creationId xmlns:a16="http://schemas.microsoft.com/office/drawing/2014/main" id="{7D315DE3-B04F-422F-97CE-D1DEA13A6C7C}"/>
            </a:ext>
          </a:extLst>
        </xdr:cNvPr>
        <xdr:cNvSpPr/>
      </xdr:nvSpPr>
      <xdr:spPr>
        <a:xfrm>
          <a:off x="414655" y="4998720"/>
          <a:ext cx="1809750" cy="276225"/>
        </a:xfrm>
        <a:prstGeom prst="rect">
          <a:avLst/>
        </a:prstGeom>
        <a:noFill/>
        <a:ln w="25400" cap="flat" cmpd="sng" algn="ctr">
          <a:no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l"/>
          <a:r>
            <a:rPr lang="es-PE" sz="1100" b="1">
              <a:solidFill>
                <a:schemeClr val="bg1"/>
              </a:solidFill>
              <a:latin typeface="+mj-lt"/>
            </a:rPr>
            <a:t>ARTÍCULO / SERVICIO</a:t>
          </a:r>
        </a:p>
      </xdr:txBody>
    </xdr:sp>
    <xdr:clientData fLocksWithSheet="0"/>
  </xdr:oneCellAnchor>
  <xdr:twoCellAnchor editAs="oneCell">
    <xdr:from>
      <xdr:col>1</xdr:col>
      <xdr:colOff>57149</xdr:colOff>
      <xdr:row>1</xdr:row>
      <xdr:rowOff>95250</xdr:rowOff>
    </xdr:from>
    <xdr:to>
      <xdr:col>1</xdr:col>
      <xdr:colOff>3524250</xdr:colOff>
      <xdr:row>4</xdr:row>
      <xdr:rowOff>361950</xdr:rowOff>
    </xdr:to>
    <xdr:pic>
      <xdr:nvPicPr>
        <xdr:cNvPr id="4" name="Imagen 3">
          <a:extLst>
            <a:ext uri="{FF2B5EF4-FFF2-40B4-BE49-F238E27FC236}">
              <a16:creationId xmlns:a16="http://schemas.microsoft.com/office/drawing/2014/main" id="{950E2038-460F-C3A8-F8EB-3945B9CAD617}"/>
            </a:ext>
          </a:extLst>
        </xdr:cNvPr>
        <xdr:cNvPicPr>
          <a:picLocks noChangeAspect="1"/>
        </xdr:cNvPicPr>
      </xdr:nvPicPr>
      <xdr:blipFill>
        <a:blip xmlns:r="http://schemas.openxmlformats.org/officeDocument/2006/relationships" r:embed="rId1"/>
        <a:stretch>
          <a:fillRect/>
        </a:stretch>
      </xdr:blipFill>
      <xdr:spPr>
        <a:xfrm>
          <a:off x="400049" y="266700"/>
          <a:ext cx="3467101" cy="1524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412750</xdr:colOff>
      <xdr:row>12</xdr:row>
      <xdr:rowOff>196850</xdr:rowOff>
    </xdr:from>
    <xdr:ext cx="1123950" cy="266700"/>
    <xdr:sp macro="" textlink="">
      <xdr:nvSpPr>
        <xdr:cNvPr id="3" name="Rectángulo 2">
          <a:extLst>
            <a:ext uri="{FF2B5EF4-FFF2-40B4-BE49-F238E27FC236}">
              <a16:creationId xmlns:a16="http://schemas.microsoft.com/office/drawing/2014/main" id="{00000000-0008-0000-0100-000003000000}"/>
            </a:ext>
          </a:extLst>
        </xdr:cNvPr>
        <xdr:cNvSpPr/>
      </xdr:nvSpPr>
      <xdr:spPr>
        <a:xfrm>
          <a:off x="730250" y="3117850"/>
          <a:ext cx="1123950" cy="266700"/>
        </a:xfrm>
        <a:prstGeom prst="rect">
          <a:avLst/>
        </a:prstGeom>
        <a:noFill/>
        <a:ln w="25400" cap="flat" cmpd="sng" algn="ctr">
          <a:no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l"/>
          <a:r>
            <a:rPr lang="es-PE" sz="1100" b="1">
              <a:solidFill>
                <a:schemeClr val="bg1"/>
              </a:solidFill>
              <a:latin typeface="+mj-lt"/>
            </a:rPr>
            <a:t>PROVEEDOR</a:t>
          </a:r>
        </a:p>
      </xdr:txBody>
    </xdr:sp>
    <xdr:clientData fLocksWithSheet="0"/>
  </xdr:oneCellAnchor>
  <xdr:oneCellAnchor>
    <xdr:from>
      <xdr:col>1</xdr:col>
      <xdr:colOff>79375</xdr:colOff>
      <xdr:row>12</xdr:row>
      <xdr:rowOff>457200</xdr:rowOff>
    </xdr:from>
    <xdr:ext cx="1809750" cy="276225"/>
    <xdr:sp macro="" textlink="">
      <xdr:nvSpPr>
        <xdr:cNvPr id="5" name="Rectángulo 4">
          <a:extLst>
            <a:ext uri="{FF2B5EF4-FFF2-40B4-BE49-F238E27FC236}">
              <a16:creationId xmlns:a16="http://schemas.microsoft.com/office/drawing/2014/main" id="{00000000-0008-0000-0100-000005000000}"/>
            </a:ext>
          </a:extLst>
        </xdr:cNvPr>
        <xdr:cNvSpPr/>
      </xdr:nvSpPr>
      <xdr:spPr>
        <a:xfrm>
          <a:off x="396875" y="3378200"/>
          <a:ext cx="1809750" cy="276225"/>
        </a:xfrm>
        <a:prstGeom prst="rect">
          <a:avLst/>
        </a:prstGeom>
        <a:noFill/>
        <a:ln w="25400" cap="flat" cmpd="sng" algn="ctr">
          <a:no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l"/>
          <a:r>
            <a:rPr lang="es-PE" sz="1100" b="1">
              <a:solidFill>
                <a:schemeClr val="bg1"/>
              </a:solidFill>
              <a:latin typeface="+mj-lt"/>
            </a:rPr>
            <a:t>ARTÍCULO / SERVICIO</a:t>
          </a:r>
        </a:p>
      </xdr:txBody>
    </xdr:sp>
    <xdr:clientData fLocksWithSheet="0"/>
  </xdr:oneCellAnchor>
  <xdr:twoCellAnchor editAs="oneCell">
    <xdr:from>
      <xdr:col>1</xdr:col>
      <xdr:colOff>45720</xdr:colOff>
      <xdr:row>1</xdr:row>
      <xdr:rowOff>152400</xdr:rowOff>
    </xdr:from>
    <xdr:to>
      <xdr:col>1</xdr:col>
      <xdr:colOff>3352800</xdr:colOff>
      <xdr:row>4</xdr:row>
      <xdr:rowOff>325901</xdr:rowOff>
    </xdr:to>
    <xdr:pic>
      <xdr:nvPicPr>
        <xdr:cNvPr id="2" name="Imagen 1">
          <a:extLst>
            <a:ext uri="{FF2B5EF4-FFF2-40B4-BE49-F238E27FC236}">
              <a16:creationId xmlns:a16="http://schemas.microsoft.com/office/drawing/2014/main" id="{98939EA1-A266-474C-8B1F-F43D612882B4}"/>
            </a:ext>
          </a:extLst>
        </xdr:cNvPr>
        <xdr:cNvPicPr>
          <a:picLocks noChangeAspect="1"/>
        </xdr:cNvPicPr>
      </xdr:nvPicPr>
      <xdr:blipFill>
        <a:blip xmlns:r="http://schemas.openxmlformats.org/officeDocument/2006/relationships" r:embed="rId1"/>
        <a:stretch>
          <a:fillRect/>
        </a:stretch>
      </xdr:blipFill>
      <xdr:spPr>
        <a:xfrm>
          <a:off x="381000" y="335280"/>
          <a:ext cx="3307080" cy="145366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pps for Compras" id="{95F03A10-F8CB-4524-8EDC-27B80FEEDBF4}" userId="S::apps.compras@osf.pe::77d9ac9c-5492-4163-9334-14217f9471a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9" dT="2025-07-17T21:00:21.48" personId="{95F03A10-F8CB-4524-8EDC-27B80FEEDBF4}" id="{B6D2214B-2DCD-45B0-B9BD-C0E10A09D024}">
    <text>Jhon y Virginia consideran que pago contra entrega es un pago al contado. Shirley tiene otra opinión.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EEC6-346D-4B3A-8842-7125EF377CA8}">
  <sheetPr>
    <pageSetUpPr fitToPage="1"/>
  </sheetPr>
  <dimension ref="A1:W98"/>
  <sheetViews>
    <sheetView tabSelected="1" topLeftCell="A15" zoomScale="39" zoomScaleNormal="39" zoomScaleSheetLayoutView="50" workbookViewId="0">
      <selection activeCell="E36" sqref="E36:S38"/>
    </sheetView>
  </sheetViews>
  <sheetFormatPr baseColWidth="10" defaultColWidth="14.44140625" defaultRowHeight="15" customHeight="1"/>
  <cols>
    <col min="1" max="1" width="4.88671875" customWidth="1"/>
    <col min="2" max="2" width="61.77734375" customWidth="1"/>
    <col min="3" max="3" width="22.109375" customWidth="1"/>
    <col min="4" max="4" width="19" customWidth="1"/>
    <col min="5" max="5" width="33.88671875" customWidth="1"/>
    <col min="6" max="6" width="17.77734375" customWidth="1"/>
    <col min="7" max="7" width="29.88671875" customWidth="1"/>
    <col min="8" max="8" width="33.88671875" customWidth="1"/>
    <col min="9" max="9" width="17.77734375" customWidth="1"/>
    <col min="10" max="10" width="29.88671875" customWidth="1"/>
    <col min="11" max="11" width="33.88671875" customWidth="1"/>
    <col min="12" max="12" width="17.77734375" customWidth="1"/>
    <col min="13" max="13" width="29.88671875" customWidth="1"/>
    <col min="14" max="14" width="33.88671875" customWidth="1"/>
    <col min="15" max="15" width="17.77734375" customWidth="1"/>
    <col min="16" max="16" width="29.88671875" customWidth="1"/>
    <col min="17" max="17" width="33.88671875" hidden="1" customWidth="1"/>
    <col min="18" max="18" width="17.77734375" hidden="1" customWidth="1"/>
    <col min="19" max="19" width="29.88671875" hidden="1" customWidth="1"/>
    <col min="20" max="20" width="3.88671875" customWidth="1"/>
  </cols>
  <sheetData>
    <row r="1" spans="1:20" ht="14.25" customHeight="1" thickBot="1">
      <c r="A1" s="1"/>
      <c r="B1" s="2"/>
      <c r="C1" s="1"/>
      <c r="D1" s="1"/>
      <c r="E1" s="1"/>
      <c r="F1" s="1"/>
      <c r="G1" s="1"/>
      <c r="H1" s="1"/>
      <c r="I1" s="1"/>
      <c r="J1" s="1"/>
      <c r="K1" s="1"/>
      <c r="L1" s="1"/>
      <c r="M1" s="1"/>
      <c r="N1" s="1"/>
      <c r="O1" s="1"/>
      <c r="P1" s="1"/>
      <c r="Q1" s="1"/>
      <c r="R1" s="1"/>
      <c r="S1" s="1"/>
      <c r="T1" s="1"/>
    </row>
    <row r="2" spans="1:20" ht="33" customHeight="1">
      <c r="A2" s="1"/>
      <c r="B2" s="172"/>
      <c r="C2" s="175" t="s">
        <v>156</v>
      </c>
      <c r="D2" s="176"/>
      <c r="E2" s="176"/>
      <c r="F2" s="176"/>
      <c r="G2" s="176"/>
      <c r="H2" s="176"/>
      <c r="I2" s="176"/>
      <c r="J2" s="176"/>
      <c r="K2" s="176"/>
      <c r="L2" s="176"/>
      <c r="M2" s="176"/>
      <c r="N2" s="176"/>
      <c r="O2" s="176"/>
      <c r="P2" s="176"/>
      <c r="Q2" s="176"/>
      <c r="R2" s="176"/>
      <c r="S2" s="176"/>
      <c r="T2" s="98"/>
    </row>
    <row r="3" spans="1:20" ht="33" customHeight="1">
      <c r="A3" s="1"/>
      <c r="B3" s="173"/>
      <c r="C3" s="177"/>
      <c r="D3" s="178"/>
      <c r="E3" s="178"/>
      <c r="F3" s="178"/>
      <c r="G3" s="178"/>
      <c r="H3" s="178"/>
      <c r="I3" s="178"/>
      <c r="J3" s="178"/>
      <c r="K3" s="178"/>
      <c r="L3" s="178"/>
      <c r="M3" s="178"/>
      <c r="N3" s="178"/>
      <c r="O3" s="178"/>
      <c r="P3" s="178"/>
      <c r="Q3" s="178"/>
      <c r="R3" s="178"/>
      <c r="S3" s="178"/>
      <c r="T3" s="99"/>
    </row>
    <row r="4" spans="1:20" ht="33" customHeight="1">
      <c r="A4" s="1"/>
      <c r="B4" s="173"/>
      <c r="C4" s="179" t="s">
        <v>0</v>
      </c>
      <c r="D4" s="180"/>
      <c r="E4" s="180"/>
      <c r="F4" s="180"/>
      <c r="G4" s="180"/>
      <c r="H4" s="180"/>
      <c r="I4" s="180"/>
      <c r="J4" s="180"/>
      <c r="K4" s="180"/>
      <c r="L4" s="180"/>
      <c r="M4" s="180"/>
      <c r="N4" s="180"/>
      <c r="O4" s="180"/>
      <c r="P4" s="180"/>
      <c r="Q4" s="180"/>
      <c r="R4" s="180"/>
      <c r="S4" s="180"/>
      <c r="T4" s="99"/>
    </row>
    <row r="5" spans="1:20" ht="33" customHeight="1">
      <c r="A5" s="1"/>
      <c r="B5" s="174"/>
      <c r="C5" s="177"/>
      <c r="D5" s="178"/>
      <c r="E5" s="178"/>
      <c r="F5" s="178"/>
      <c r="G5" s="178"/>
      <c r="H5" s="178"/>
      <c r="I5" s="178"/>
      <c r="J5" s="178"/>
      <c r="K5" s="178"/>
      <c r="L5" s="178"/>
      <c r="M5" s="178"/>
      <c r="N5" s="178"/>
      <c r="O5" s="178"/>
      <c r="P5" s="178"/>
      <c r="Q5" s="178"/>
      <c r="R5" s="178"/>
      <c r="S5" s="178"/>
      <c r="T5" s="99"/>
    </row>
    <row r="6" spans="1:20" ht="33" customHeight="1">
      <c r="A6" s="1"/>
      <c r="B6" s="100"/>
      <c r="C6" s="82"/>
      <c r="D6" s="82"/>
      <c r="E6" s="82"/>
      <c r="F6" s="82"/>
      <c r="G6" s="82"/>
      <c r="H6" s="82"/>
      <c r="I6" s="82"/>
      <c r="J6" s="82"/>
      <c r="K6" s="82"/>
      <c r="L6" s="82"/>
      <c r="M6" s="82"/>
      <c r="N6" s="82"/>
      <c r="O6" s="82"/>
      <c r="P6" s="82"/>
      <c r="Q6" s="82"/>
      <c r="R6" s="82"/>
      <c r="S6" s="82"/>
      <c r="T6" s="99"/>
    </row>
    <row r="7" spans="1:20" ht="33" customHeight="1">
      <c r="A7" s="1"/>
      <c r="B7" s="119" t="s">
        <v>1</v>
      </c>
      <c r="C7" s="181" t="s">
        <v>169</v>
      </c>
      <c r="D7" s="182"/>
      <c r="E7" s="182"/>
      <c r="F7" s="182"/>
      <c r="G7" s="182"/>
      <c r="H7" s="182"/>
      <c r="I7" s="182"/>
      <c r="J7" s="182"/>
      <c r="K7" s="182"/>
      <c r="L7" s="182"/>
      <c r="M7" s="182"/>
      <c r="N7" s="182"/>
      <c r="O7" s="182"/>
      <c r="P7" s="182"/>
      <c r="Q7" s="182"/>
      <c r="R7" s="182"/>
      <c r="S7" s="182"/>
      <c r="T7" s="99"/>
    </row>
    <row r="8" spans="1:20" ht="33" customHeight="1">
      <c r="A8" s="1"/>
      <c r="B8" s="119" t="s">
        <v>2</v>
      </c>
      <c r="C8" s="183">
        <v>45915</v>
      </c>
      <c r="D8" s="182"/>
      <c r="E8" s="182"/>
      <c r="F8" s="182"/>
      <c r="G8" s="182"/>
      <c r="H8" s="182"/>
      <c r="I8" s="182"/>
      <c r="J8" s="182"/>
      <c r="K8" s="182"/>
      <c r="L8" s="182"/>
      <c r="M8" s="182"/>
      <c r="N8" s="182"/>
      <c r="O8" s="182"/>
      <c r="P8" s="182"/>
      <c r="Q8" s="182"/>
      <c r="R8" s="182"/>
      <c r="S8" s="182"/>
      <c r="T8" s="99"/>
    </row>
    <row r="9" spans="1:20" ht="33" customHeight="1">
      <c r="A9" s="1"/>
      <c r="B9" s="119" t="s">
        <v>3</v>
      </c>
      <c r="C9" s="183"/>
      <c r="D9" s="182"/>
      <c r="E9" s="182"/>
      <c r="F9" s="182"/>
      <c r="G9" s="182"/>
      <c r="H9" s="182"/>
      <c r="I9" s="182"/>
      <c r="J9" s="182"/>
      <c r="K9" s="182"/>
      <c r="L9" s="182"/>
      <c r="M9" s="182"/>
      <c r="N9" s="182"/>
      <c r="O9" s="182"/>
      <c r="P9" s="182"/>
      <c r="Q9" s="182"/>
      <c r="R9" s="182"/>
      <c r="S9" s="182"/>
      <c r="T9" s="99"/>
    </row>
    <row r="10" spans="1:20" ht="33" customHeight="1">
      <c r="A10" s="1"/>
      <c r="B10" s="119" t="s">
        <v>4</v>
      </c>
      <c r="C10" s="183"/>
      <c r="D10" s="182"/>
      <c r="E10" s="182"/>
      <c r="F10" s="182"/>
      <c r="G10" s="182"/>
      <c r="H10" s="182"/>
      <c r="I10" s="182"/>
      <c r="J10" s="182"/>
      <c r="K10" s="182"/>
      <c r="L10" s="182"/>
      <c r="M10" s="182"/>
      <c r="N10" s="182"/>
      <c r="O10" s="182"/>
      <c r="P10" s="182"/>
      <c r="Q10" s="182"/>
      <c r="R10" s="182"/>
      <c r="S10" s="182"/>
      <c r="T10" s="99"/>
    </row>
    <row r="11" spans="1:20" ht="33" customHeight="1">
      <c r="A11" s="1"/>
      <c r="B11" s="119" t="s">
        <v>5</v>
      </c>
      <c r="C11" s="184">
        <v>3.5</v>
      </c>
      <c r="D11" s="182"/>
      <c r="E11" s="182"/>
      <c r="F11" s="182"/>
      <c r="G11" s="182"/>
      <c r="H11" s="182"/>
      <c r="I11" s="182"/>
      <c r="J11" s="182"/>
      <c r="K11" s="182"/>
      <c r="L11" s="182"/>
      <c r="M11" s="182"/>
      <c r="N11" s="182"/>
      <c r="O11" s="182"/>
      <c r="P11" s="182"/>
      <c r="Q11" s="182"/>
      <c r="R11" s="182"/>
      <c r="S11" s="182"/>
      <c r="T11" s="99"/>
    </row>
    <row r="12" spans="1:20" ht="14.25" customHeight="1">
      <c r="A12" s="1"/>
      <c r="B12" s="102"/>
      <c r="C12" s="5"/>
      <c r="D12" s="6"/>
      <c r="E12" s="147"/>
      <c r="F12" s="147"/>
      <c r="G12" s="148"/>
      <c r="H12" s="147"/>
      <c r="I12" s="147"/>
      <c r="J12" s="148"/>
      <c r="K12" s="147"/>
      <c r="L12" s="147"/>
      <c r="M12" s="148"/>
      <c r="N12" s="147"/>
      <c r="O12" s="147"/>
      <c r="P12" s="148"/>
      <c r="Q12" s="147"/>
      <c r="R12" s="147"/>
      <c r="S12" s="148"/>
      <c r="T12" s="99"/>
    </row>
    <row r="13" spans="1:20" ht="52.8" customHeight="1">
      <c r="A13" s="1"/>
      <c r="B13" s="164"/>
      <c r="C13" s="166" t="s">
        <v>6</v>
      </c>
      <c r="D13" s="166" t="s">
        <v>7</v>
      </c>
      <c r="E13" s="161" t="s">
        <v>177</v>
      </c>
      <c r="F13" s="162"/>
      <c r="G13" s="163"/>
      <c r="H13" s="161" t="s">
        <v>176</v>
      </c>
      <c r="I13" s="162"/>
      <c r="J13" s="163"/>
      <c r="K13" s="161" t="s">
        <v>175</v>
      </c>
      <c r="L13" s="162"/>
      <c r="M13" s="163"/>
      <c r="N13" s="161" t="s">
        <v>182</v>
      </c>
      <c r="O13" s="162"/>
      <c r="P13" s="163"/>
      <c r="Q13" s="161" t="s">
        <v>170</v>
      </c>
      <c r="R13" s="162"/>
      <c r="S13" s="163"/>
      <c r="T13" s="99"/>
    </row>
    <row r="14" spans="1:20" ht="33.6" customHeight="1">
      <c r="A14" s="1"/>
      <c r="B14" s="165"/>
      <c r="C14" s="167"/>
      <c r="D14" s="167"/>
      <c r="E14" s="170" t="s">
        <v>8</v>
      </c>
      <c r="F14" s="171"/>
      <c r="G14" s="129" t="s">
        <v>9</v>
      </c>
      <c r="H14" s="170" t="s">
        <v>8</v>
      </c>
      <c r="I14" s="171"/>
      <c r="J14" s="129" t="s">
        <v>9</v>
      </c>
      <c r="K14" s="170" t="s">
        <v>8</v>
      </c>
      <c r="L14" s="171"/>
      <c r="M14" s="129" t="s">
        <v>9</v>
      </c>
      <c r="N14" s="170" t="s">
        <v>8</v>
      </c>
      <c r="O14" s="171"/>
      <c r="P14" s="129" t="s">
        <v>9</v>
      </c>
      <c r="Q14" s="170" t="s">
        <v>8</v>
      </c>
      <c r="R14" s="171"/>
      <c r="S14" s="95" t="s">
        <v>9</v>
      </c>
      <c r="T14" s="99"/>
    </row>
    <row r="15" spans="1:20" ht="69.599999999999994" customHeight="1">
      <c r="A15" s="1"/>
      <c r="B15" s="139" t="s">
        <v>178</v>
      </c>
      <c r="C15" s="140">
        <v>90</v>
      </c>
      <c r="D15" s="91" t="s">
        <v>179</v>
      </c>
      <c r="E15" s="146">
        <f>1100/1.18/90</f>
        <v>10.357815442561206</v>
      </c>
      <c r="F15" s="146"/>
      <c r="G15" s="243">
        <f>+E15*C15</f>
        <v>932.20338983050851</v>
      </c>
      <c r="H15" s="146">
        <f>960/90/1.18</f>
        <v>9.0395480225988702</v>
      </c>
      <c r="I15" s="146"/>
      <c r="J15" s="133">
        <f>+H15*C15</f>
        <v>813.5593220338983</v>
      </c>
      <c r="K15" s="146">
        <v>14.5</v>
      </c>
      <c r="L15" s="146"/>
      <c r="M15" s="133">
        <f>+K15*C15</f>
        <v>1305</v>
      </c>
      <c r="N15" s="146"/>
      <c r="O15" s="146"/>
      <c r="P15" s="133">
        <f>+N15*C15</f>
        <v>0</v>
      </c>
      <c r="Q15" s="160"/>
      <c r="R15" s="160"/>
      <c r="S15" s="120">
        <f>C15*Q15</f>
        <v>0</v>
      </c>
      <c r="T15" s="99"/>
    </row>
    <row r="16" spans="1:20" ht="69.599999999999994" customHeight="1">
      <c r="A16" s="1"/>
      <c r="B16" s="139" t="s">
        <v>180</v>
      </c>
      <c r="C16" s="140">
        <v>1000</v>
      </c>
      <c r="D16" s="91" t="s">
        <v>7</v>
      </c>
      <c r="E16" s="146"/>
      <c r="F16" s="146"/>
      <c r="G16" s="133">
        <f>+E16*C16</f>
        <v>0</v>
      </c>
      <c r="H16" s="146">
        <f>60/100/1.18</f>
        <v>0.50847457627118642</v>
      </c>
      <c r="I16" s="146"/>
      <c r="J16" s="243">
        <f>+H16*C16</f>
        <v>508.47457627118644</v>
      </c>
      <c r="K16" s="146">
        <v>0.65</v>
      </c>
      <c r="L16" s="146"/>
      <c r="M16" s="133">
        <f>+K16*C16</f>
        <v>650</v>
      </c>
      <c r="N16" s="146">
        <f>75/1.18/100</f>
        <v>0.63559322033898313</v>
      </c>
      <c r="O16" s="146"/>
      <c r="P16" s="133">
        <f>+N16*C16</f>
        <v>635.59322033898309</v>
      </c>
      <c r="Q16" s="160"/>
      <c r="R16" s="160"/>
      <c r="S16" s="120">
        <f>C16*Q16</f>
        <v>0</v>
      </c>
      <c r="T16" s="99"/>
    </row>
    <row r="17" spans="1:23" ht="69.599999999999994" customHeight="1">
      <c r="A17" s="1"/>
      <c r="B17" s="139" t="s">
        <v>181</v>
      </c>
      <c r="C17" s="140">
        <v>24</v>
      </c>
      <c r="D17" s="91" t="s">
        <v>7</v>
      </c>
      <c r="E17" s="146"/>
      <c r="F17" s="146"/>
      <c r="G17" s="133">
        <f>+E17*C17</f>
        <v>0</v>
      </c>
      <c r="H17" s="146">
        <f>108/24/1.18</f>
        <v>3.8135593220338984</v>
      </c>
      <c r="I17" s="146"/>
      <c r="J17" s="243">
        <f>+H17*C17</f>
        <v>91.525423728813564</v>
      </c>
      <c r="K17" s="146">
        <v>4.5</v>
      </c>
      <c r="L17" s="146"/>
      <c r="M17" s="133">
        <f t="shared" ref="M16:M17" si="0">+K17*C17</f>
        <v>108</v>
      </c>
      <c r="N17" s="146">
        <f>50/1.18/12</f>
        <v>3.5310734463276838</v>
      </c>
      <c r="O17" s="146"/>
      <c r="P17" s="133">
        <f>+N17*C17</f>
        <v>84.745762711864415</v>
      </c>
      <c r="Q17" s="160"/>
      <c r="R17" s="160"/>
      <c r="S17" s="120">
        <f>C17*Q17</f>
        <v>0</v>
      </c>
      <c r="T17" s="99"/>
    </row>
    <row r="18" spans="1:23" ht="25.5" customHeight="1">
      <c r="A18" s="1"/>
      <c r="B18" s="104"/>
      <c r="C18" s="82"/>
      <c r="D18" s="85"/>
      <c r="E18" s="141" t="s">
        <v>10</v>
      </c>
      <c r="F18" s="141"/>
      <c r="G18" s="134">
        <f>SUM(G15:G17)</f>
        <v>932.20338983050851</v>
      </c>
      <c r="H18" s="141" t="s">
        <v>10</v>
      </c>
      <c r="I18" s="141"/>
      <c r="J18" s="134">
        <f>SUM(J15:J17)</f>
        <v>1413.5593220338983</v>
      </c>
      <c r="K18" s="141" t="s">
        <v>10</v>
      </c>
      <c r="L18" s="141"/>
      <c r="M18" s="134">
        <f>SUM(M15:M17)</f>
        <v>2063</v>
      </c>
      <c r="N18" s="141" t="s">
        <v>10</v>
      </c>
      <c r="O18" s="141"/>
      <c r="P18" s="134">
        <f>SUM(P15:P17)</f>
        <v>720.33898305084745</v>
      </c>
      <c r="Q18" s="141" t="s">
        <v>10</v>
      </c>
      <c r="R18" s="141"/>
      <c r="S18" s="122">
        <f>SUM(S17:S17)</f>
        <v>0</v>
      </c>
      <c r="T18" s="99"/>
    </row>
    <row r="19" spans="1:23" ht="25.5" customHeight="1">
      <c r="A19" s="1"/>
      <c r="B19" s="100"/>
      <c r="C19" s="82"/>
      <c r="D19" s="85"/>
      <c r="E19" s="141" t="s">
        <v>11</v>
      </c>
      <c r="F19" s="141"/>
      <c r="G19" s="135">
        <f>G18*0.18</f>
        <v>167.79661016949152</v>
      </c>
      <c r="H19" s="141" t="s">
        <v>11</v>
      </c>
      <c r="I19" s="141"/>
      <c r="J19" s="135">
        <f>J18*0.18</f>
        <v>254.44067796610167</v>
      </c>
      <c r="K19" s="141" t="s">
        <v>11</v>
      </c>
      <c r="L19" s="141"/>
      <c r="M19" s="135">
        <f>M18*0.18</f>
        <v>371.34</v>
      </c>
      <c r="N19" s="141" t="s">
        <v>11</v>
      </c>
      <c r="O19" s="141"/>
      <c r="P19" s="135">
        <f>P18*0.18</f>
        <v>129.66101694915253</v>
      </c>
      <c r="Q19" s="141" t="s">
        <v>11</v>
      </c>
      <c r="R19" s="141"/>
      <c r="S19" s="123">
        <f>S18*0.18</f>
        <v>0</v>
      </c>
      <c r="T19" s="99"/>
    </row>
    <row r="20" spans="1:23" ht="25.5" customHeight="1">
      <c r="A20" s="1"/>
      <c r="B20" s="100"/>
      <c r="C20" s="82"/>
      <c r="D20" s="85"/>
      <c r="E20" s="141" t="s">
        <v>168</v>
      </c>
      <c r="F20" s="141"/>
      <c r="G20" s="136"/>
      <c r="H20" s="141" t="s">
        <v>168</v>
      </c>
      <c r="I20" s="141"/>
      <c r="J20" s="136"/>
      <c r="K20" s="141" t="s">
        <v>168</v>
      </c>
      <c r="L20" s="141"/>
      <c r="M20" s="136"/>
      <c r="N20" s="141" t="s">
        <v>168</v>
      </c>
      <c r="O20" s="141"/>
      <c r="P20" s="136"/>
      <c r="Q20" s="141" t="s">
        <v>168</v>
      </c>
      <c r="R20" s="141"/>
      <c r="S20" s="124">
        <f>SUM(S18:S19)</f>
        <v>0</v>
      </c>
      <c r="T20" s="99"/>
      <c r="U20" s="130"/>
      <c r="V20" s="131"/>
    </row>
    <row r="21" spans="1:23" ht="25.5" customHeight="1">
      <c r="A21" s="1"/>
      <c r="B21" s="100"/>
      <c r="C21" s="83"/>
      <c r="D21" s="85"/>
      <c r="E21" s="141" t="s">
        <v>12</v>
      </c>
      <c r="F21" s="141"/>
      <c r="G21" s="137">
        <f>SUM(G18:G20)</f>
        <v>1100</v>
      </c>
      <c r="H21" s="141" t="s">
        <v>12</v>
      </c>
      <c r="I21" s="141"/>
      <c r="J21" s="137">
        <f>SUM(J18:J20)</f>
        <v>1668</v>
      </c>
      <c r="K21" s="141" t="s">
        <v>12</v>
      </c>
      <c r="L21" s="141"/>
      <c r="M21" s="137">
        <f>SUM(M18:M20)</f>
        <v>2434.34</v>
      </c>
      <c r="N21" s="141" t="s">
        <v>12</v>
      </c>
      <c r="O21" s="141"/>
      <c r="P21" s="137">
        <f>SUM(P18:P20)</f>
        <v>850</v>
      </c>
      <c r="Q21" s="141" t="s">
        <v>12</v>
      </c>
      <c r="R21" s="141"/>
      <c r="S21" s="125">
        <f>S20*3.56</f>
        <v>0</v>
      </c>
      <c r="T21" s="99"/>
    </row>
    <row r="22" spans="1:23" ht="14.25" customHeight="1">
      <c r="A22" s="1"/>
      <c r="B22" s="105"/>
      <c r="C22" s="7"/>
      <c r="D22" s="7"/>
      <c r="E22" s="8"/>
      <c r="F22" s="8"/>
      <c r="G22" s="121"/>
      <c r="H22" s="8"/>
      <c r="I22" s="8"/>
      <c r="J22" s="121"/>
      <c r="K22" s="8"/>
      <c r="L22" s="8"/>
      <c r="M22" s="121"/>
      <c r="N22" s="8"/>
      <c r="O22" s="8"/>
      <c r="P22" s="121"/>
      <c r="Q22" s="8"/>
      <c r="R22" s="8"/>
      <c r="S22" s="121"/>
      <c r="T22" s="99"/>
    </row>
    <row r="23" spans="1:23" ht="29.4" customHeight="1">
      <c r="A23" s="1"/>
      <c r="B23" s="106"/>
      <c r="C23" s="3"/>
      <c r="D23" s="3"/>
      <c r="E23" s="9"/>
      <c r="F23" s="9"/>
      <c r="G23" s="9"/>
      <c r="H23" s="9"/>
      <c r="I23" s="9"/>
      <c r="J23" s="9"/>
      <c r="K23" s="9"/>
      <c r="L23" s="9"/>
      <c r="M23" s="9"/>
      <c r="N23" s="9"/>
      <c r="O23" s="9"/>
      <c r="P23" s="9"/>
      <c r="Q23" s="9"/>
      <c r="R23" s="9"/>
      <c r="S23" s="9"/>
      <c r="T23" s="99"/>
    </row>
    <row r="24" spans="1:23" ht="33" customHeight="1">
      <c r="A24" s="1"/>
      <c r="B24" s="158" t="s">
        <v>13</v>
      </c>
      <c r="C24" s="159"/>
      <c r="D24" s="71" t="s">
        <v>150</v>
      </c>
      <c r="E24" s="4"/>
      <c r="F24" s="4"/>
      <c r="G24" s="4"/>
      <c r="H24" s="4"/>
      <c r="I24" s="4"/>
      <c r="J24" s="4"/>
      <c r="K24" s="4"/>
      <c r="L24" s="4"/>
      <c r="M24" s="4"/>
      <c r="N24" s="4"/>
      <c r="O24" s="4"/>
      <c r="P24" s="4"/>
      <c r="Q24" s="4"/>
      <c r="R24" s="4"/>
      <c r="S24" s="4"/>
      <c r="T24" s="99"/>
    </row>
    <row r="25" spans="1:23" ht="30.6" customHeight="1">
      <c r="A25" s="1"/>
      <c r="B25" s="149" t="s">
        <v>14</v>
      </c>
      <c r="C25" s="150"/>
      <c r="D25" s="72">
        <v>0.4</v>
      </c>
      <c r="E25" s="73" t="s">
        <v>140</v>
      </c>
      <c r="F25" s="78" cm="1">
        <f t="array" ref="F25">_xlfn.IFS(E25=PUNTAJES!$E$9,PUNTAJES!$F$9,E25=PUNTAJES!$E$10,PUNTAJES!$F$10,E25=PUNTAJES!$E$11,PUNTAJES!$F$11,E25=PUNTAJES!$E$12,PUNTAJES!$F$12,E25=PUNTAJES!$E$13,PUNTAJES!$F$13)</f>
        <v>3</v>
      </c>
      <c r="G25" s="126">
        <f>+F25*D25</f>
        <v>1.2000000000000002</v>
      </c>
      <c r="H25" s="73" t="s">
        <v>143</v>
      </c>
      <c r="I25" s="78" cm="1">
        <f t="array" ref="I25">_xlfn.IFS(H25=PUNTAJES!$E$9,PUNTAJES!$F$9,H25=PUNTAJES!$E$10,PUNTAJES!$F$10,H25=PUNTAJES!$E$11,PUNTAJES!$F$11,H25=PUNTAJES!$E$12,PUNTAJES!$F$12,H25=PUNTAJES!$E$13,PUNTAJES!$F$13)</f>
        <v>4</v>
      </c>
      <c r="J25" s="126">
        <f>+I25*D25</f>
        <v>1.6</v>
      </c>
      <c r="K25" s="73" t="s">
        <v>143</v>
      </c>
      <c r="L25" s="78" cm="1">
        <f t="array" ref="L25">_xlfn.IFS(K25=PUNTAJES!$E$9,PUNTAJES!$F$9,K25=PUNTAJES!$E$10,PUNTAJES!$F$10,K25=PUNTAJES!$E$11,PUNTAJES!$F$11,K25=PUNTAJES!$E$12,PUNTAJES!$F$12,K25=PUNTAJES!$E$13,PUNTAJES!$F$13)</f>
        <v>4</v>
      </c>
      <c r="M25" s="126">
        <f>+L25*D25</f>
        <v>1.6</v>
      </c>
      <c r="N25" s="73" t="s">
        <v>143</v>
      </c>
      <c r="O25" s="78" cm="1">
        <f t="array" ref="O25">_xlfn.IFS(N25=PUNTAJES!$E$9,PUNTAJES!$F$9,N25=PUNTAJES!$E$10,PUNTAJES!$F$10,N25=PUNTAJES!$E$11,PUNTAJES!$F$11,N25=PUNTAJES!$E$12,PUNTAJES!$F$12,N25=PUNTAJES!$E$13,PUNTAJES!$F$13)</f>
        <v>4</v>
      </c>
      <c r="P25" s="126">
        <f>+O25*D25</f>
        <v>1.6</v>
      </c>
      <c r="Q25" s="73" t="s">
        <v>137</v>
      </c>
      <c r="R25" s="78" cm="1">
        <f t="array" ref="R25">_xlfn.IFS(Q25=PUNTAJES!$E$9,PUNTAJES!$F$9,Q25=PUNTAJES!$E$10,PUNTAJES!$F$10,Q25=PUNTAJES!$E$11,PUNTAJES!$F$11,Q25=PUNTAJES!$E$12,PUNTAJES!$F$12,Q25=PUNTAJES!$E$13,PUNTAJES!$F$13)</f>
        <v>2</v>
      </c>
      <c r="S25" s="126">
        <f>D25*R25</f>
        <v>0.8</v>
      </c>
      <c r="T25" s="99"/>
    </row>
    <row r="26" spans="1:23" ht="30.6" customHeight="1">
      <c r="A26" s="1"/>
      <c r="B26" s="149" t="s">
        <v>151</v>
      </c>
      <c r="C26" s="150"/>
      <c r="D26" s="72">
        <v>0.2</v>
      </c>
      <c r="E26" s="74" t="s">
        <v>122</v>
      </c>
      <c r="F26" s="80" cm="1">
        <f t="array" ref="F26">_xlfn.IFS(E26=PUNTAJES!$B$4,PUNTAJES!$C$4,E26=PUNTAJES!$B$5,PUNTAJES!$C$5,E26=PUNTAJES!$B$6,PUNTAJES!$C$6,E26=PUNTAJES!$B$7,PUNTAJES!$C$7,E26=PUNTAJES!$B$8,PUNTAJES!$C$8,E26=PUNTAJES!$B$9,PUNTAJES!$C$9)</f>
        <v>5</v>
      </c>
      <c r="G26" s="126">
        <f>+F26*D26</f>
        <v>1</v>
      </c>
      <c r="H26" s="74" t="s">
        <v>122</v>
      </c>
      <c r="I26" s="80" cm="1">
        <f t="array" ref="I26">_xlfn.IFS(H26=PUNTAJES!$B$4,PUNTAJES!$C$4,H26=PUNTAJES!$B$5,PUNTAJES!$C$5,H26=PUNTAJES!$B$6,PUNTAJES!$C$6,H26=PUNTAJES!$B$7,PUNTAJES!$C$7,H26=PUNTAJES!$B$8,PUNTAJES!$C$8,H26=PUNTAJES!$B$9,PUNTAJES!$C$9)</f>
        <v>5</v>
      </c>
      <c r="J26" s="126">
        <f>+I26*D26</f>
        <v>1</v>
      </c>
      <c r="K26" s="74" t="s">
        <v>122</v>
      </c>
      <c r="L26" s="80" cm="1">
        <f t="array" ref="L26">_xlfn.IFS(K26=PUNTAJES!$B$4,PUNTAJES!$C$4,K26=PUNTAJES!$B$5,PUNTAJES!$C$5,K26=PUNTAJES!$B$6,PUNTAJES!$C$6,K26=PUNTAJES!$B$7,PUNTAJES!$C$7,K26=PUNTAJES!$B$8,PUNTAJES!$C$8,K26=PUNTAJES!$B$9,PUNTAJES!$C$9)</f>
        <v>5</v>
      </c>
      <c r="M26" s="126">
        <f t="shared" ref="M26:M30" si="1">+L26*D26</f>
        <v>1</v>
      </c>
      <c r="N26" s="74" t="s">
        <v>134</v>
      </c>
      <c r="O26" s="80" cm="1">
        <f t="array" ref="O26">_xlfn.IFS(N26=PUNTAJES!$B$4,PUNTAJES!$C$4,N26=PUNTAJES!$B$5,PUNTAJES!$C$5,N26=PUNTAJES!$B$6,PUNTAJES!$C$6,N26=PUNTAJES!$B$7,PUNTAJES!$C$7,N26=PUNTAJES!$B$8,PUNTAJES!$C$8,N26=PUNTAJES!$B$9,PUNTAJES!$C$9)</f>
        <v>0</v>
      </c>
      <c r="P26" s="126">
        <f>+O26*D26</f>
        <v>0</v>
      </c>
      <c r="Q26" s="74" t="s">
        <v>166</v>
      </c>
      <c r="R26" s="80" cm="1">
        <f t="array" ref="R26">_xlfn.IFS(Q26=PUNTAJES!$B$4,PUNTAJES!$C$4,Q26=PUNTAJES!$B$5,PUNTAJES!$C$5,Q26=PUNTAJES!$B$6,PUNTAJES!$C$6,Q26=PUNTAJES!$B$7,PUNTAJES!$C$7,Q26=PUNTAJES!$B$8,PUNTAJES!$C$8,Q26=PUNTAJES!$B$9,PUNTAJES!$C$9)</f>
        <v>2</v>
      </c>
      <c r="S26" s="126">
        <f>D26*R26</f>
        <v>0.4</v>
      </c>
      <c r="T26" s="99"/>
    </row>
    <row r="27" spans="1:23" ht="30.6" customHeight="1">
      <c r="A27" s="2"/>
      <c r="B27" s="149" t="s">
        <v>139</v>
      </c>
      <c r="C27" s="150"/>
      <c r="D27" s="75">
        <v>0.1</v>
      </c>
      <c r="E27" s="76" t="s">
        <v>145</v>
      </c>
      <c r="F27" s="81" cm="1">
        <f t="array" ref="F27">_xlfn.IFS(E27=PUNTAJES!$B$12,PUNTAJES!$C$12,E27=PUNTAJES!$B$13,PUNTAJES!$C$13,E27=PUNTAJES!$B$14,PUNTAJES!$C$14,E27=PUNTAJES!$B$15,PUNTAJES!$C$15,E27=PUNTAJES!$B$16,PUNTAJES!$C$16)</f>
        <v>4</v>
      </c>
      <c r="G27" s="126">
        <f>+F27*D27</f>
        <v>0.4</v>
      </c>
      <c r="H27" s="76" t="s">
        <v>145</v>
      </c>
      <c r="I27" s="81" cm="1">
        <f t="array" ref="I27">_xlfn.IFS(H27=PUNTAJES!$B$12,PUNTAJES!$C$12,H27=PUNTAJES!$B$13,PUNTAJES!$C$13,H27=PUNTAJES!$B$14,PUNTAJES!$C$14,H27=PUNTAJES!$B$15,PUNTAJES!$C$15,H27=PUNTAJES!$B$16,PUNTAJES!$C$16)</f>
        <v>4</v>
      </c>
      <c r="J27" s="126">
        <f>+I27*D27</f>
        <v>0.4</v>
      </c>
      <c r="K27" s="76" t="s">
        <v>147</v>
      </c>
      <c r="L27" s="81" cm="1">
        <f t="array" ref="L27">_xlfn.IFS(K27=PUNTAJES!$B$12,PUNTAJES!$C$12,K27=PUNTAJES!$B$13,PUNTAJES!$C$13,K27=PUNTAJES!$B$14,PUNTAJES!$C$14,K27=PUNTAJES!$B$15,PUNTAJES!$C$15,K27=PUNTAJES!$B$16,PUNTAJES!$C$16)</f>
        <v>3</v>
      </c>
      <c r="M27" s="126">
        <f t="shared" si="1"/>
        <v>0.30000000000000004</v>
      </c>
      <c r="N27" s="76" t="s">
        <v>142</v>
      </c>
      <c r="O27" s="81" cm="1">
        <f t="array" ref="O27">_xlfn.IFS(N27=PUNTAJES!$B$12,PUNTAJES!$C$12,N27=PUNTAJES!$B$13,PUNTAJES!$C$13,N27=PUNTAJES!$B$14,PUNTAJES!$C$14,N27=PUNTAJES!$B$15,PUNTAJES!$C$15,N27=PUNTAJES!$B$16,PUNTAJES!$C$16)</f>
        <v>5</v>
      </c>
      <c r="P27" s="126">
        <f>+O27*D27</f>
        <v>0.5</v>
      </c>
      <c r="Q27" s="76" t="s">
        <v>149</v>
      </c>
      <c r="R27" s="81" cm="1">
        <f t="array" ref="R27">_xlfn.IFS(Q27=PUNTAJES!$B$12,PUNTAJES!$C$12,Q27=PUNTAJES!$B$13,PUNTAJES!$C$13,Q27=PUNTAJES!$B$14,PUNTAJES!$C$14,Q27=PUNTAJES!$B$15,PUNTAJES!$C$15,Q27=PUNTAJES!$B$16,PUNTAJES!$C$16)</f>
        <v>1</v>
      </c>
      <c r="S27" s="126">
        <f>D27*R27</f>
        <v>0.1</v>
      </c>
      <c r="T27" s="107"/>
    </row>
    <row r="28" spans="1:23" ht="30.6" customHeight="1">
      <c r="A28" s="1"/>
      <c r="B28" s="149" t="s">
        <v>158</v>
      </c>
      <c r="C28" s="150"/>
      <c r="D28" s="72">
        <v>0.15</v>
      </c>
      <c r="E28" s="74" t="s">
        <v>161</v>
      </c>
      <c r="F28" s="80" cm="1">
        <f t="array" ref="F28">_xlfn.IFS(E28=PUNTAJES!$B$19,PUNTAJES!$C$19,E28=PUNTAJES!$B$20,PUNTAJES!$C$20,E28=PUNTAJES!$B$21,PUNTAJES!$C$21)</f>
        <v>3</v>
      </c>
      <c r="G28" s="126">
        <f>+F28*D28</f>
        <v>0.44999999999999996</v>
      </c>
      <c r="H28" s="74" t="s">
        <v>161</v>
      </c>
      <c r="I28" s="80" cm="1">
        <f t="array" ref="I28">_xlfn.IFS(H28=PUNTAJES!$B$19,PUNTAJES!$C$19,H28=PUNTAJES!$B$20,PUNTAJES!$C$20,H28=PUNTAJES!$B$21,PUNTAJES!$C$21)</f>
        <v>3</v>
      </c>
      <c r="J28" s="126">
        <f>+I28*D28</f>
        <v>0.44999999999999996</v>
      </c>
      <c r="K28" s="74" t="s">
        <v>161</v>
      </c>
      <c r="L28" s="80" cm="1">
        <f t="array" ref="L28">_xlfn.IFS(K28=PUNTAJES!$B$19,PUNTAJES!$C$19,K28=PUNTAJES!$B$20,PUNTAJES!$C$20,K28=PUNTAJES!$B$21,PUNTAJES!$C$21)</f>
        <v>3</v>
      </c>
      <c r="M28" s="126">
        <f t="shared" si="1"/>
        <v>0.44999999999999996</v>
      </c>
      <c r="N28" s="74" t="s">
        <v>162</v>
      </c>
      <c r="O28" s="80" cm="1">
        <f t="array" ref="O28">_xlfn.IFS(N28=PUNTAJES!$B$19,PUNTAJES!$C$19,N28=PUNTAJES!$B$20,PUNTAJES!$C$20,N28=PUNTAJES!$B$21,PUNTAJES!$C$21)</f>
        <v>0</v>
      </c>
      <c r="P28" s="126">
        <f>+O28*D28</f>
        <v>0</v>
      </c>
      <c r="Q28" s="74" t="s">
        <v>160</v>
      </c>
      <c r="R28" s="80" cm="1">
        <f t="array" ref="R28">_xlfn.IFS(Q28=PUNTAJES!$B$19,PUNTAJES!$C$19,Q28=PUNTAJES!$B$20,PUNTAJES!$C$20,Q28=PUNTAJES!$B$21,PUNTAJES!$C$21)</f>
        <v>5</v>
      </c>
      <c r="S28" s="126">
        <f>D28*R28</f>
        <v>0.75</v>
      </c>
      <c r="T28" s="99"/>
    </row>
    <row r="29" spans="1:23" ht="30.6" customHeight="1">
      <c r="A29" s="1"/>
      <c r="B29" s="149" t="s">
        <v>153</v>
      </c>
      <c r="C29" s="150"/>
      <c r="D29" s="72">
        <v>0.05</v>
      </c>
      <c r="E29" s="74" t="s">
        <v>136</v>
      </c>
      <c r="F29" s="80" cm="1">
        <f t="array" ref="F29">_xlfn.IFS(E29=PUNTAJES!$H$9,PUNTAJES!$I$9,E29=PUNTAJES!$H$10,PUNTAJES!$I$10,E29=PUNTAJES!$H$11,PUNTAJES!$I$11,E29=PUNTAJES!$H$12,PUNTAJES!$I$12)</f>
        <v>4</v>
      </c>
      <c r="G29" s="126">
        <f>+F29*D29</f>
        <v>0.2</v>
      </c>
      <c r="H29" s="74" t="s">
        <v>136</v>
      </c>
      <c r="I29" s="80" cm="1">
        <f t="array" ref="I29">_xlfn.IFS(H29=PUNTAJES!$H$9,PUNTAJES!$I$9,H29=PUNTAJES!$H$10,PUNTAJES!$I$10,H29=PUNTAJES!$H$11,PUNTAJES!$I$11,H29=PUNTAJES!$H$12,PUNTAJES!$I$12)</f>
        <v>4</v>
      </c>
      <c r="J29" s="126">
        <f>+I29*D29</f>
        <v>0.2</v>
      </c>
      <c r="K29" s="74" t="s">
        <v>141</v>
      </c>
      <c r="L29" s="80" cm="1">
        <f t="array" ref="L29">_xlfn.IFS(K29=PUNTAJES!$H$9,PUNTAJES!$I$9,K29=PUNTAJES!$H$10,PUNTAJES!$I$10,K29=PUNTAJES!$H$11,PUNTAJES!$I$11,K29=PUNTAJES!$H$12,PUNTAJES!$I$12)</f>
        <v>2</v>
      </c>
      <c r="M29" s="126">
        <f t="shared" si="1"/>
        <v>0.1</v>
      </c>
      <c r="N29" s="74" t="s">
        <v>141</v>
      </c>
      <c r="O29" s="80" cm="1">
        <f t="array" ref="O29">_xlfn.IFS(N29=PUNTAJES!$H$9,PUNTAJES!$I$9,N29=PUNTAJES!$H$10,PUNTAJES!$I$10,N29=PUNTAJES!$H$11,PUNTAJES!$I$11,N29=PUNTAJES!$H$12,PUNTAJES!$I$12)</f>
        <v>2</v>
      </c>
      <c r="P29" s="126">
        <f>+O29*D29</f>
        <v>0.1</v>
      </c>
      <c r="Q29" s="74" t="s">
        <v>141</v>
      </c>
      <c r="R29" s="80" cm="1">
        <f t="array" ref="R29">_xlfn.IFS(Q29=PUNTAJES!$H$9,PUNTAJES!$I$9,Q29=PUNTAJES!$H$10,PUNTAJES!$I$10,Q29=PUNTAJES!$H$11,PUNTAJES!$I$11,Q29=PUNTAJES!$H$12,PUNTAJES!$I$12)</f>
        <v>2</v>
      </c>
      <c r="S29" s="126">
        <f>D29*R29</f>
        <v>0.1</v>
      </c>
      <c r="T29" s="99"/>
    </row>
    <row r="30" spans="1:23" ht="30.6" customHeight="1" thickBot="1">
      <c r="A30" s="1"/>
      <c r="B30" s="149" t="s">
        <v>120</v>
      </c>
      <c r="C30" s="150"/>
      <c r="D30" s="72">
        <v>0.1</v>
      </c>
      <c r="E30" s="74" t="s">
        <v>123</v>
      </c>
      <c r="F30" s="80" cm="1">
        <f t="array" ref="F30">_xlfn.IFS(E30=PUNTAJES!$E$4,PUNTAJES!$F$4,E30=PUNTAJES!$E$5,PUNTAJES!$F$5,E30=PUNTAJES!$E$6,PUNTAJES!$F$6)</f>
        <v>3</v>
      </c>
      <c r="G30" s="126">
        <f>+F30*D30</f>
        <v>0.30000000000000004</v>
      </c>
      <c r="H30" s="74" t="s">
        <v>123</v>
      </c>
      <c r="I30" s="80" cm="1">
        <f t="array" ref="I30">_xlfn.IFS(H30=PUNTAJES!$E$4,PUNTAJES!$F$4,H30=PUNTAJES!$E$5,PUNTAJES!$F$5,H30=PUNTAJES!$E$6,PUNTAJES!$F$6)</f>
        <v>3</v>
      </c>
      <c r="J30" s="126">
        <f>+I30*D30</f>
        <v>0.30000000000000004</v>
      </c>
      <c r="K30" s="74" t="s">
        <v>123</v>
      </c>
      <c r="L30" s="80" cm="1">
        <f t="array" ref="L30">_xlfn.IFS(K30=PUNTAJES!$E$4,PUNTAJES!$F$4,K30=PUNTAJES!$E$5,PUNTAJES!$F$5,K30=PUNTAJES!$E$6,PUNTAJES!$F$6)</f>
        <v>3</v>
      </c>
      <c r="M30" s="126">
        <f t="shared" si="1"/>
        <v>0.30000000000000004</v>
      </c>
      <c r="N30" s="74" t="s">
        <v>123</v>
      </c>
      <c r="O30" s="80" cm="1">
        <f t="array" ref="O30">_xlfn.IFS(N30=PUNTAJES!$E$4,PUNTAJES!$F$4,N30=PUNTAJES!$E$5,PUNTAJES!$F$5,N30=PUNTAJES!$E$6,PUNTAJES!$F$6)</f>
        <v>3</v>
      </c>
      <c r="P30" s="127">
        <f>+O30*D30</f>
        <v>0.30000000000000004</v>
      </c>
      <c r="Q30" s="74" t="s">
        <v>123</v>
      </c>
      <c r="R30" s="80" cm="1">
        <f t="array" ref="R30">_xlfn.IFS(Q30=PUNTAJES!$E$4,PUNTAJES!$F$4,Q30=PUNTAJES!$E$5,PUNTAJES!$F$5,Q30=PUNTAJES!$E$6,PUNTAJES!$F$6)</f>
        <v>3</v>
      </c>
      <c r="S30" s="127">
        <f>D30*R30</f>
        <v>0.30000000000000004</v>
      </c>
      <c r="T30" s="99"/>
    </row>
    <row r="31" spans="1:23" ht="30.6" customHeight="1" thickBot="1">
      <c r="A31" s="1"/>
      <c r="B31" s="149" t="s">
        <v>12</v>
      </c>
      <c r="C31" s="150"/>
      <c r="D31" s="77">
        <f>SUM(D25:D30)</f>
        <v>1.0000000000000002</v>
      </c>
      <c r="E31" s="84" t="s">
        <v>155</v>
      </c>
      <c r="F31" s="114">
        <f>SUM(F25:F30)</f>
        <v>22</v>
      </c>
      <c r="G31" s="138">
        <f>SUM(G25:G30)</f>
        <v>3.55</v>
      </c>
      <c r="H31" s="84" t="s">
        <v>155</v>
      </c>
      <c r="I31" s="114">
        <f>SUM(I25:I30)</f>
        <v>23</v>
      </c>
      <c r="J31" s="138">
        <f>SUM(J25:J30)</f>
        <v>3.95</v>
      </c>
      <c r="K31" s="84" t="s">
        <v>155</v>
      </c>
      <c r="L31" s="114">
        <f>SUM(L25:L30)</f>
        <v>20</v>
      </c>
      <c r="M31" s="138">
        <f>SUM(M25:M30)</f>
        <v>3.7500000000000009</v>
      </c>
      <c r="N31" s="84" t="s">
        <v>155</v>
      </c>
      <c r="O31" s="114">
        <f>SUM(O25:O30)</f>
        <v>14</v>
      </c>
      <c r="P31" s="138">
        <f>SUM(P25:P30)</f>
        <v>2.5</v>
      </c>
      <c r="Q31" s="84" t="s">
        <v>155</v>
      </c>
      <c r="R31" s="114">
        <f>SUM(R25:R30)</f>
        <v>15</v>
      </c>
      <c r="S31" s="128">
        <f>SUM(S25:S30)</f>
        <v>2.4500000000000002</v>
      </c>
      <c r="T31" s="99"/>
      <c r="W31" s="132"/>
    </row>
    <row r="32" spans="1:23" ht="31.8" customHeight="1">
      <c r="A32" s="1"/>
      <c r="B32" s="108"/>
      <c r="C32" s="156" t="s">
        <v>15</v>
      </c>
      <c r="D32" s="157"/>
      <c r="E32" s="142"/>
      <c r="F32" s="143"/>
      <c r="G32" s="144"/>
      <c r="H32" s="142"/>
      <c r="I32" s="143"/>
      <c r="J32" s="144"/>
      <c r="K32" s="142"/>
      <c r="L32" s="143"/>
      <c r="M32" s="144"/>
      <c r="N32" s="142"/>
      <c r="O32" s="143"/>
      <c r="P32" s="144"/>
      <c r="Q32" s="142" t="s">
        <v>164</v>
      </c>
      <c r="R32" s="143"/>
      <c r="S32" s="144"/>
      <c r="T32" s="99"/>
    </row>
    <row r="33" spans="1:20" ht="31.8" customHeight="1">
      <c r="A33" s="1"/>
      <c r="B33" s="108"/>
      <c r="C33" s="153" t="s">
        <v>157</v>
      </c>
      <c r="D33" s="155"/>
      <c r="E33" s="142"/>
      <c r="F33" s="143"/>
      <c r="G33" s="145"/>
      <c r="H33" s="142"/>
      <c r="I33" s="143"/>
      <c r="J33" s="145"/>
      <c r="K33" s="142"/>
      <c r="L33" s="143"/>
      <c r="M33" s="145"/>
      <c r="N33" s="142"/>
      <c r="O33" s="143"/>
      <c r="P33" s="145"/>
      <c r="Q33" s="142" t="s">
        <v>165</v>
      </c>
      <c r="R33" s="143"/>
      <c r="S33" s="145"/>
      <c r="T33" s="99"/>
    </row>
    <row r="34" spans="1:20" ht="31.8" customHeight="1">
      <c r="A34" s="1"/>
      <c r="B34" s="108"/>
      <c r="C34" s="153" t="s">
        <v>16</v>
      </c>
      <c r="D34" s="154"/>
      <c r="E34" s="142"/>
      <c r="F34" s="143"/>
      <c r="G34" s="145"/>
      <c r="H34" s="142"/>
      <c r="I34" s="143"/>
      <c r="J34" s="145"/>
      <c r="K34" s="142"/>
      <c r="L34" s="143"/>
      <c r="M34" s="145"/>
      <c r="N34" s="142"/>
      <c r="O34" s="143"/>
      <c r="P34" s="145"/>
      <c r="Q34" s="142" t="s">
        <v>167</v>
      </c>
      <c r="R34" s="143"/>
      <c r="S34" s="145"/>
      <c r="T34" s="99"/>
    </row>
    <row r="35" spans="1:20" ht="36.6" customHeight="1">
      <c r="A35" s="1"/>
      <c r="B35" s="106"/>
      <c r="C35" s="3"/>
      <c r="D35" s="3"/>
      <c r="E35" s="11"/>
      <c r="F35" s="11"/>
      <c r="G35" s="11"/>
      <c r="H35" s="11"/>
      <c r="I35" s="11"/>
      <c r="J35" s="11"/>
      <c r="K35" s="11"/>
      <c r="L35" s="11"/>
      <c r="M35" s="11"/>
      <c r="N35" s="11"/>
      <c r="O35" s="11"/>
      <c r="P35" s="11"/>
      <c r="Q35" s="11"/>
      <c r="R35" s="11"/>
      <c r="S35" s="11"/>
      <c r="T35" s="99"/>
    </row>
    <row r="36" spans="1:20" ht="29.4" customHeight="1">
      <c r="A36" s="2"/>
      <c r="B36" s="151" t="s">
        <v>17</v>
      </c>
      <c r="C36" s="152"/>
      <c r="D36" s="152"/>
      <c r="E36" s="244" t="s">
        <v>183</v>
      </c>
      <c r="F36" s="244"/>
      <c r="G36" s="244"/>
      <c r="H36" s="244"/>
      <c r="I36" s="244"/>
      <c r="J36" s="244"/>
      <c r="K36" s="244"/>
      <c r="L36" s="244"/>
      <c r="M36" s="244"/>
      <c r="N36" s="244"/>
      <c r="O36" s="244"/>
      <c r="P36" s="244"/>
      <c r="Q36" s="244"/>
      <c r="R36" s="244"/>
      <c r="S36" s="244"/>
      <c r="T36" s="107"/>
    </row>
    <row r="37" spans="1:20" ht="33.6" customHeight="1">
      <c r="A37" s="2"/>
      <c r="B37" s="109"/>
      <c r="C37" s="12"/>
      <c r="D37" s="12"/>
      <c r="E37" s="245"/>
      <c r="F37" s="245"/>
      <c r="G37" s="245"/>
      <c r="H37" s="245"/>
      <c r="I37" s="245"/>
      <c r="J37" s="245"/>
      <c r="K37" s="245"/>
      <c r="L37" s="245"/>
      <c r="M37" s="245"/>
      <c r="N37" s="245"/>
      <c r="O37" s="245"/>
      <c r="P37" s="245"/>
      <c r="Q37" s="245"/>
      <c r="R37" s="245"/>
      <c r="S37" s="245"/>
      <c r="T37" s="107"/>
    </row>
    <row r="38" spans="1:20" ht="27.6" customHeight="1">
      <c r="A38" s="2"/>
      <c r="B38" s="106"/>
      <c r="C38" s="13"/>
      <c r="D38" s="13"/>
      <c r="E38" s="244"/>
      <c r="F38" s="244"/>
      <c r="G38" s="244"/>
      <c r="H38" s="244"/>
      <c r="I38" s="244"/>
      <c r="J38" s="244"/>
      <c r="K38" s="244"/>
      <c r="L38" s="244"/>
      <c r="M38" s="244"/>
      <c r="N38" s="244"/>
      <c r="O38" s="244"/>
      <c r="P38" s="244"/>
      <c r="Q38" s="244"/>
      <c r="R38" s="244"/>
      <c r="S38" s="244"/>
      <c r="T38" s="107"/>
    </row>
    <row r="39" spans="1:20" ht="14.25" customHeight="1" thickBot="1">
      <c r="A39" s="1"/>
      <c r="B39" s="110"/>
      <c r="C39" s="111"/>
      <c r="D39" s="111"/>
      <c r="E39" s="112"/>
      <c r="F39" s="112"/>
      <c r="G39" s="112"/>
      <c r="H39" s="112"/>
      <c r="I39" s="112"/>
      <c r="J39" s="112"/>
      <c r="K39" s="112"/>
      <c r="L39" s="112"/>
      <c r="M39" s="112"/>
      <c r="N39" s="112"/>
      <c r="O39" s="112"/>
      <c r="P39" s="112"/>
      <c r="Q39" s="112"/>
      <c r="R39" s="112"/>
      <c r="S39" s="112"/>
      <c r="T39" s="113"/>
    </row>
    <row r="40" spans="1:20" ht="14.25" customHeight="1">
      <c r="A40" s="1"/>
      <c r="B40" s="2"/>
      <c r="C40" s="1"/>
      <c r="D40" s="1"/>
      <c r="E40" s="1"/>
      <c r="F40" s="1"/>
      <c r="G40" s="1"/>
      <c r="H40" s="1"/>
      <c r="I40" s="1"/>
      <c r="J40" s="1"/>
      <c r="K40" s="1"/>
      <c r="L40" s="1"/>
      <c r="M40" s="1"/>
      <c r="N40" s="1"/>
      <c r="O40" s="1"/>
      <c r="P40" s="1"/>
      <c r="Q40" s="1"/>
      <c r="R40" s="1"/>
      <c r="S40" s="1"/>
      <c r="T40" s="1"/>
    </row>
    <row r="41" spans="1:20" ht="14.25" customHeight="1">
      <c r="A41" s="1"/>
      <c r="B41" s="2"/>
      <c r="C41" s="1"/>
      <c r="D41" s="1"/>
      <c r="E41" s="1"/>
      <c r="F41" s="1"/>
      <c r="G41" s="1"/>
      <c r="H41" s="1"/>
      <c r="I41" s="1"/>
      <c r="J41" s="1"/>
      <c r="K41" s="1"/>
      <c r="L41" s="1"/>
      <c r="M41" s="1"/>
      <c r="N41" s="1"/>
      <c r="O41" s="1"/>
      <c r="P41" s="1"/>
      <c r="Q41" s="1"/>
      <c r="R41" s="1"/>
      <c r="S41" s="1"/>
      <c r="T41" s="1"/>
    </row>
    <row r="42" spans="1:20" ht="14.25" customHeight="1">
      <c r="A42" s="1"/>
      <c r="B42" s="2"/>
      <c r="C42" s="1"/>
      <c r="D42" s="1"/>
      <c r="E42" s="1"/>
      <c r="F42" s="1"/>
      <c r="G42" s="1"/>
      <c r="H42" s="1"/>
      <c r="I42" s="1"/>
      <c r="J42" s="1"/>
      <c r="K42" s="1"/>
      <c r="L42" s="1"/>
      <c r="M42" s="1"/>
      <c r="N42" s="1"/>
      <c r="O42" s="1"/>
      <c r="P42" s="1"/>
      <c r="Q42" s="1"/>
      <c r="R42" s="1"/>
      <c r="S42" s="1"/>
      <c r="T42" s="1"/>
    </row>
    <row r="43" spans="1:20" ht="14.25" customHeight="1">
      <c r="A43" s="1"/>
      <c r="B43" s="2"/>
      <c r="C43" s="1"/>
      <c r="D43" s="1"/>
      <c r="E43" s="1"/>
      <c r="F43" s="1"/>
      <c r="G43" s="1"/>
      <c r="H43" s="1"/>
      <c r="I43" s="1"/>
      <c r="J43" s="1"/>
      <c r="K43" s="1"/>
      <c r="L43" s="1"/>
      <c r="M43" s="1"/>
      <c r="N43" s="1"/>
      <c r="O43" s="1"/>
      <c r="P43" s="1"/>
      <c r="Q43" s="1"/>
      <c r="R43" s="1"/>
      <c r="S43" s="1"/>
      <c r="T43" s="1"/>
    </row>
    <row r="44" spans="1:20" ht="14.25" customHeight="1">
      <c r="A44" s="1"/>
      <c r="B44" s="2"/>
      <c r="C44" s="1"/>
      <c r="D44" s="1"/>
      <c r="E44" s="1"/>
      <c r="F44" s="1"/>
      <c r="G44" s="1"/>
      <c r="H44" s="1"/>
      <c r="I44" s="1"/>
      <c r="J44" s="1"/>
      <c r="K44" s="1"/>
      <c r="L44" s="1"/>
      <c r="M44" s="1"/>
      <c r="N44" s="1"/>
      <c r="O44" s="1"/>
      <c r="P44" s="1"/>
      <c r="Q44" s="1"/>
      <c r="R44" s="1"/>
      <c r="S44" s="1"/>
      <c r="T44" s="1"/>
    </row>
    <row r="45" spans="1:20" ht="14.25" customHeight="1">
      <c r="A45" s="1"/>
      <c r="B45" s="2"/>
      <c r="C45" s="1"/>
      <c r="D45" s="1"/>
      <c r="E45" s="1"/>
      <c r="F45" s="1"/>
      <c r="G45" s="1"/>
      <c r="H45" s="1"/>
      <c r="I45" s="1"/>
      <c r="J45" s="1"/>
      <c r="K45" s="1"/>
      <c r="L45" s="1"/>
      <c r="M45" s="1"/>
      <c r="N45" s="1"/>
      <c r="O45" s="1"/>
      <c r="P45" s="1"/>
      <c r="Q45" s="1"/>
      <c r="R45" s="1"/>
      <c r="S45" s="1"/>
      <c r="T45" s="1"/>
    </row>
    <row r="46" spans="1:20" ht="14.25" customHeight="1">
      <c r="A46" s="1"/>
      <c r="B46" s="2"/>
      <c r="C46" s="1"/>
      <c r="D46" s="1"/>
      <c r="E46" s="1"/>
      <c r="F46" s="1"/>
      <c r="G46" s="1"/>
      <c r="H46" s="1"/>
      <c r="I46" s="1"/>
      <c r="J46" s="1"/>
      <c r="K46" s="1"/>
      <c r="L46" s="1"/>
      <c r="M46" s="1"/>
      <c r="N46" s="1"/>
      <c r="O46" s="1"/>
      <c r="P46" s="1"/>
      <c r="Q46" s="1"/>
      <c r="R46" s="1"/>
      <c r="S46" s="1"/>
      <c r="T46" s="1"/>
    </row>
    <row r="47" spans="1:20" ht="14.25" customHeight="1">
      <c r="A47" s="1"/>
      <c r="B47" s="2"/>
      <c r="C47" s="1"/>
      <c r="D47" s="1"/>
      <c r="E47" s="1"/>
      <c r="F47" s="1"/>
      <c r="G47" s="1"/>
      <c r="H47" s="1"/>
      <c r="I47" s="1"/>
      <c r="J47" s="1"/>
      <c r="K47" s="1"/>
      <c r="L47" s="1"/>
      <c r="M47" s="1"/>
      <c r="N47" s="1"/>
      <c r="O47" s="1"/>
      <c r="P47" s="1"/>
      <c r="Q47" s="1"/>
      <c r="R47" s="1"/>
      <c r="S47" s="1"/>
      <c r="T47" s="1"/>
    </row>
    <row r="48" spans="1:20" ht="14.25" customHeight="1">
      <c r="A48" s="1"/>
      <c r="B48" s="2"/>
      <c r="C48" s="1"/>
      <c r="D48" s="1"/>
      <c r="E48" s="1"/>
      <c r="F48" s="1"/>
      <c r="G48" s="1"/>
      <c r="H48" s="1"/>
      <c r="I48" s="1"/>
      <c r="J48" s="1"/>
      <c r="K48" s="1"/>
      <c r="L48" s="1"/>
      <c r="M48" s="1"/>
      <c r="N48" s="1"/>
      <c r="O48" s="1"/>
      <c r="P48" s="1"/>
      <c r="Q48" s="1"/>
      <c r="R48" s="1"/>
      <c r="S48" s="1"/>
      <c r="T48" s="1"/>
    </row>
    <row r="49" spans="1:20" ht="14.25" customHeight="1">
      <c r="A49" s="1"/>
      <c r="B49" s="2"/>
      <c r="C49" s="1"/>
      <c r="D49" s="1"/>
      <c r="E49" s="1"/>
      <c r="F49" s="1"/>
      <c r="G49" s="1"/>
      <c r="H49" s="1"/>
      <c r="I49" s="1"/>
      <c r="J49" s="1"/>
      <c r="K49" s="1"/>
      <c r="L49" s="1"/>
      <c r="M49" s="1"/>
      <c r="N49" s="1"/>
      <c r="O49" s="1"/>
      <c r="P49" s="1"/>
      <c r="Q49" s="1"/>
      <c r="R49" s="1"/>
      <c r="S49" s="1"/>
      <c r="T49" s="1"/>
    </row>
    <row r="50" spans="1:20" ht="14.25" customHeight="1">
      <c r="A50" s="1"/>
      <c r="B50" s="2"/>
      <c r="C50" s="1"/>
      <c r="D50" s="1"/>
      <c r="E50" s="1"/>
      <c r="F50" s="1"/>
      <c r="G50" s="1"/>
      <c r="H50" s="1"/>
      <c r="I50" s="1"/>
      <c r="J50" s="1"/>
      <c r="K50" s="1"/>
      <c r="L50" s="1"/>
      <c r="M50" s="1"/>
      <c r="N50" s="1"/>
      <c r="O50" s="1"/>
      <c r="P50" s="1"/>
      <c r="Q50" s="1"/>
      <c r="R50" s="1"/>
      <c r="S50" s="1"/>
      <c r="T50" s="1"/>
    </row>
    <row r="51" spans="1:20" ht="14.25" customHeight="1">
      <c r="A51" s="1"/>
      <c r="B51" s="2"/>
      <c r="C51" s="1"/>
      <c r="D51" s="1"/>
      <c r="E51" s="1"/>
      <c r="F51" s="1"/>
      <c r="G51" s="1"/>
      <c r="H51" s="1"/>
      <c r="I51" s="1"/>
      <c r="J51" s="1"/>
      <c r="K51" s="1"/>
      <c r="L51" s="1"/>
      <c r="M51" s="1"/>
      <c r="N51" s="1"/>
      <c r="O51" s="1"/>
      <c r="P51" s="1"/>
      <c r="Q51" s="1"/>
      <c r="R51" s="1"/>
      <c r="S51" s="1"/>
      <c r="T51" s="1"/>
    </row>
    <row r="52" spans="1:20" ht="14.25" customHeight="1">
      <c r="A52" s="1"/>
      <c r="B52" s="2"/>
      <c r="C52" s="1"/>
      <c r="D52" s="1"/>
      <c r="E52" s="1"/>
      <c r="F52" s="1"/>
      <c r="G52" s="1"/>
      <c r="H52" s="1"/>
      <c r="I52" s="1"/>
      <c r="J52" s="1"/>
      <c r="K52" s="1"/>
      <c r="L52" s="1"/>
      <c r="M52" s="1"/>
      <c r="N52" s="1"/>
      <c r="O52" s="1"/>
      <c r="P52" s="1"/>
      <c r="Q52" s="1"/>
      <c r="R52" s="1"/>
      <c r="S52" s="1"/>
      <c r="T52" s="1"/>
    </row>
    <row r="53" spans="1:20" ht="14.25" customHeight="1">
      <c r="A53" s="1"/>
      <c r="B53" s="2"/>
      <c r="C53" s="1"/>
      <c r="D53" s="1"/>
      <c r="E53" s="1"/>
      <c r="F53" s="1"/>
      <c r="G53" s="1"/>
      <c r="H53" s="1"/>
      <c r="I53" s="1"/>
      <c r="J53" s="1"/>
      <c r="K53" s="1"/>
      <c r="L53" s="1"/>
      <c r="M53" s="1"/>
      <c r="N53" s="1"/>
      <c r="O53" s="1"/>
      <c r="P53" s="1"/>
      <c r="Q53" s="1"/>
      <c r="R53" s="1"/>
      <c r="S53" s="1"/>
      <c r="T53" s="1"/>
    </row>
    <row r="54" spans="1:20" ht="14.25" customHeight="1">
      <c r="A54" s="1"/>
      <c r="B54" s="2"/>
      <c r="C54" s="1"/>
      <c r="D54" s="1"/>
      <c r="E54" s="1"/>
      <c r="F54" s="1"/>
      <c r="G54" s="1"/>
      <c r="H54" s="1"/>
      <c r="I54" s="1"/>
      <c r="J54" s="1"/>
      <c r="K54" s="1"/>
      <c r="L54" s="1"/>
      <c r="M54" s="1"/>
      <c r="N54" s="1"/>
      <c r="O54" s="1"/>
      <c r="P54" s="1"/>
      <c r="Q54" s="1"/>
      <c r="R54" s="1"/>
      <c r="S54" s="1"/>
      <c r="T54" s="1"/>
    </row>
    <row r="55" spans="1:20" ht="14.25" customHeight="1">
      <c r="A55" s="1"/>
      <c r="B55" s="2"/>
      <c r="C55" s="1"/>
      <c r="D55" s="1"/>
      <c r="E55" s="1"/>
      <c r="F55" s="1"/>
      <c r="G55" s="1"/>
      <c r="H55" s="1"/>
      <c r="I55" s="1"/>
      <c r="J55" s="1"/>
      <c r="K55" s="1"/>
      <c r="L55" s="1"/>
      <c r="M55" s="1"/>
      <c r="N55" s="1"/>
      <c r="O55" s="1"/>
      <c r="P55" s="1"/>
      <c r="Q55" s="1"/>
      <c r="R55" s="1"/>
      <c r="S55" s="1"/>
      <c r="T55" s="1"/>
    </row>
    <row r="56" spans="1:20" ht="14.25" customHeight="1">
      <c r="A56" s="1"/>
      <c r="B56" s="2"/>
      <c r="C56" s="1"/>
      <c r="D56" s="1"/>
      <c r="E56" s="1"/>
      <c r="F56" s="1"/>
      <c r="G56" s="1"/>
      <c r="H56" s="1"/>
      <c r="I56" s="1"/>
      <c r="J56" s="1"/>
      <c r="K56" s="1"/>
      <c r="L56" s="1"/>
      <c r="M56" s="1"/>
      <c r="N56" s="1"/>
      <c r="O56" s="1"/>
      <c r="P56" s="1"/>
      <c r="Q56" s="1"/>
      <c r="R56" s="1"/>
      <c r="S56" s="1"/>
      <c r="T56" s="1"/>
    </row>
    <row r="57" spans="1:20" ht="14.25" customHeight="1">
      <c r="A57" s="1"/>
      <c r="B57" s="2"/>
      <c r="C57" s="1"/>
      <c r="D57" s="1"/>
      <c r="E57" s="1"/>
      <c r="F57" s="1"/>
      <c r="G57" s="1"/>
      <c r="H57" s="1"/>
      <c r="I57" s="1"/>
      <c r="J57" s="1"/>
      <c r="K57" s="1"/>
      <c r="L57" s="1"/>
      <c r="M57" s="1"/>
      <c r="N57" s="1"/>
      <c r="O57" s="1"/>
      <c r="P57" s="1"/>
      <c r="Q57" s="1"/>
      <c r="R57" s="1"/>
      <c r="S57" s="1"/>
      <c r="T57" s="1"/>
    </row>
    <row r="58" spans="1:20" ht="14.25" customHeight="1">
      <c r="A58" s="1"/>
      <c r="B58" s="2"/>
      <c r="C58" s="1"/>
      <c r="D58" s="1"/>
      <c r="E58" s="1"/>
      <c r="F58" s="1"/>
      <c r="G58" s="1"/>
      <c r="H58" s="1"/>
      <c r="I58" s="1"/>
      <c r="J58" s="1"/>
      <c r="K58" s="1"/>
      <c r="L58" s="1"/>
      <c r="M58" s="1"/>
      <c r="N58" s="1"/>
      <c r="O58" s="1"/>
      <c r="P58" s="1"/>
      <c r="Q58" s="1"/>
      <c r="R58" s="1"/>
      <c r="S58" s="1"/>
      <c r="T58" s="1"/>
    </row>
    <row r="59" spans="1:20" ht="14.25" customHeight="1">
      <c r="A59" s="1"/>
      <c r="B59" s="2"/>
      <c r="C59" s="1"/>
      <c r="D59" s="1"/>
      <c r="E59" s="1"/>
      <c r="F59" s="1"/>
      <c r="G59" s="1"/>
      <c r="H59" s="1"/>
      <c r="I59" s="1"/>
      <c r="J59" s="1"/>
      <c r="K59" s="1"/>
      <c r="L59" s="1"/>
      <c r="M59" s="1"/>
      <c r="N59" s="1"/>
      <c r="O59" s="1"/>
      <c r="P59" s="1"/>
      <c r="Q59" s="1"/>
      <c r="R59" s="1"/>
      <c r="S59" s="1"/>
      <c r="T59" s="1"/>
    </row>
    <row r="60" spans="1:20" ht="14.25" customHeight="1">
      <c r="A60" s="1"/>
      <c r="B60" s="2"/>
      <c r="C60" s="1"/>
      <c r="D60" s="1"/>
      <c r="E60" s="1"/>
      <c r="F60" s="1"/>
      <c r="G60" s="1"/>
      <c r="H60" s="1"/>
      <c r="I60" s="1"/>
      <c r="J60" s="1"/>
      <c r="K60" s="1"/>
      <c r="L60" s="1"/>
      <c r="M60" s="1"/>
      <c r="N60" s="1"/>
      <c r="O60" s="1"/>
      <c r="P60" s="1"/>
      <c r="Q60" s="1"/>
      <c r="R60" s="1"/>
      <c r="S60" s="1"/>
      <c r="T60" s="1"/>
    </row>
    <row r="61" spans="1:20" ht="14.25" customHeight="1">
      <c r="A61" s="1"/>
      <c r="B61" s="2"/>
      <c r="C61" s="1"/>
      <c r="D61" s="1"/>
      <c r="E61" s="1"/>
      <c r="F61" s="1"/>
      <c r="G61" s="1"/>
      <c r="H61" s="1"/>
      <c r="I61" s="1"/>
      <c r="J61" s="1"/>
      <c r="K61" s="1"/>
      <c r="L61" s="1"/>
      <c r="M61" s="1"/>
      <c r="N61" s="1"/>
      <c r="O61" s="1"/>
      <c r="P61" s="1"/>
      <c r="Q61" s="1"/>
      <c r="R61" s="1"/>
      <c r="S61" s="1"/>
      <c r="T61" s="1"/>
    </row>
    <row r="62" spans="1:20" ht="14.25" customHeight="1">
      <c r="A62" s="1"/>
      <c r="B62" s="2"/>
      <c r="C62" s="1"/>
      <c r="D62" s="1"/>
      <c r="E62" s="1"/>
      <c r="F62" s="1"/>
      <c r="G62" s="1"/>
      <c r="H62" s="1"/>
      <c r="I62" s="1"/>
      <c r="J62" s="1"/>
      <c r="K62" s="1"/>
      <c r="L62" s="1"/>
      <c r="M62" s="1"/>
      <c r="N62" s="1"/>
      <c r="O62" s="1"/>
      <c r="P62" s="1"/>
      <c r="Q62" s="1"/>
      <c r="R62" s="1"/>
      <c r="S62" s="1"/>
      <c r="T62" s="1"/>
    </row>
    <row r="63" spans="1:20" ht="14.25" customHeight="1">
      <c r="A63" s="1"/>
      <c r="B63" s="2"/>
      <c r="C63" s="1"/>
      <c r="D63" s="1"/>
      <c r="E63" s="1"/>
      <c r="F63" s="1"/>
      <c r="G63" s="1"/>
      <c r="H63" s="1"/>
      <c r="I63" s="1"/>
      <c r="J63" s="1"/>
      <c r="K63" s="1"/>
      <c r="L63" s="1"/>
      <c r="M63" s="1"/>
      <c r="N63" s="1"/>
      <c r="O63" s="1"/>
      <c r="P63" s="1"/>
      <c r="Q63" s="1"/>
      <c r="R63" s="1"/>
      <c r="S63" s="1"/>
      <c r="T63" s="1"/>
    </row>
    <row r="64" spans="1:20" ht="14.25" customHeight="1">
      <c r="A64" s="1"/>
      <c r="B64" s="2"/>
      <c r="C64" s="1"/>
      <c r="D64" s="1"/>
      <c r="E64" s="1"/>
      <c r="F64" s="1"/>
      <c r="G64" s="1"/>
      <c r="H64" s="1"/>
      <c r="I64" s="1"/>
      <c r="J64" s="1"/>
      <c r="K64" s="1"/>
      <c r="L64" s="1"/>
      <c r="M64" s="1"/>
      <c r="N64" s="1"/>
      <c r="O64" s="1"/>
      <c r="P64" s="1"/>
      <c r="Q64" s="1"/>
      <c r="R64" s="1"/>
      <c r="S64" s="1"/>
      <c r="T64" s="1"/>
    </row>
    <row r="65" spans="1:20" ht="14.25" customHeight="1">
      <c r="A65" s="1"/>
      <c r="B65" s="2"/>
      <c r="C65" s="1"/>
      <c r="D65" s="1"/>
      <c r="E65" s="1"/>
      <c r="F65" s="1"/>
      <c r="G65" s="1"/>
      <c r="H65" s="1"/>
      <c r="I65" s="1"/>
      <c r="J65" s="1"/>
      <c r="K65" s="1"/>
      <c r="L65" s="1"/>
      <c r="M65" s="1"/>
      <c r="N65" s="1"/>
      <c r="O65" s="1"/>
      <c r="P65" s="1"/>
      <c r="Q65" s="1"/>
      <c r="R65" s="1"/>
      <c r="S65" s="1"/>
      <c r="T65" s="1"/>
    </row>
    <row r="66" spans="1:20" ht="14.25" customHeight="1">
      <c r="A66" s="1"/>
      <c r="B66" s="2"/>
      <c r="C66" s="1"/>
      <c r="D66" s="1"/>
      <c r="E66" s="1"/>
      <c r="F66" s="1"/>
      <c r="G66" s="1"/>
      <c r="H66" s="1"/>
      <c r="I66" s="1"/>
      <c r="J66" s="1"/>
      <c r="K66" s="1"/>
      <c r="L66" s="1"/>
      <c r="M66" s="1"/>
      <c r="N66" s="1"/>
      <c r="O66" s="1"/>
      <c r="P66" s="1"/>
      <c r="Q66" s="1"/>
      <c r="R66" s="1"/>
      <c r="S66" s="1"/>
      <c r="T66" s="1"/>
    </row>
    <row r="67" spans="1:20" ht="14.25" customHeight="1">
      <c r="A67" s="1"/>
      <c r="B67" s="2"/>
      <c r="C67" s="1"/>
      <c r="D67" s="1"/>
      <c r="E67" s="1"/>
      <c r="F67" s="1"/>
      <c r="G67" s="1"/>
      <c r="H67" s="1"/>
      <c r="I67" s="1"/>
      <c r="J67" s="1"/>
      <c r="K67" s="1"/>
      <c r="L67" s="1"/>
      <c r="M67" s="1"/>
      <c r="N67" s="1"/>
      <c r="O67" s="1"/>
      <c r="P67" s="1"/>
      <c r="Q67" s="1"/>
      <c r="R67" s="1"/>
      <c r="S67" s="1"/>
      <c r="T67" s="1"/>
    </row>
    <row r="68" spans="1:20" ht="14.25" customHeight="1">
      <c r="A68" s="1"/>
      <c r="B68" s="2"/>
      <c r="C68" s="1"/>
      <c r="D68" s="1"/>
      <c r="E68" s="1"/>
      <c r="F68" s="1"/>
      <c r="G68" s="1"/>
      <c r="H68" s="1"/>
      <c r="I68" s="1"/>
      <c r="J68" s="1"/>
      <c r="K68" s="1"/>
      <c r="L68" s="1"/>
      <c r="M68" s="1"/>
      <c r="N68" s="1"/>
      <c r="O68" s="1"/>
      <c r="P68" s="1"/>
      <c r="Q68" s="1"/>
      <c r="R68" s="1"/>
      <c r="S68" s="1"/>
      <c r="T68" s="1"/>
    </row>
    <row r="69" spans="1:20" ht="14.25" customHeight="1">
      <c r="A69" s="1"/>
      <c r="B69" s="2"/>
      <c r="C69" s="1"/>
      <c r="D69" s="1"/>
      <c r="E69" s="1"/>
      <c r="F69" s="1"/>
      <c r="G69" s="1"/>
      <c r="H69" s="1"/>
      <c r="I69" s="1"/>
      <c r="J69" s="1"/>
      <c r="K69" s="1"/>
      <c r="L69" s="1"/>
      <c r="M69" s="1"/>
      <c r="N69" s="1"/>
      <c r="O69" s="1"/>
      <c r="P69" s="1"/>
      <c r="Q69" s="1"/>
      <c r="R69" s="1"/>
      <c r="S69" s="1"/>
      <c r="T69" s="1"/>
    </row>
    <row r="70" spans="1:20" ht="14.25" customHeight="1">
      <c r="A70" s="1"/>
      <c r="B70" s="2"/>
      <c r="C70" s="1"/>
      <c r="D70" s="1"/>
      <c r="E70" s="1"/>
      <c r="F70" s="1"/>
      <c r="G70" s="1"/>
      <c r="H70" s="1"/>
      <c r="I70" s="1"/>
      <c r="J70" s="1"/>
      <c r="K70" s="1"/>
      <c r="L70" s="1"/>
      <c r="M70" s="1"/>
      <c r="N70" s="1"/>
      <c r="O70" s="1"/>
      <c r="P70" s="1"/>
      <c r="Q70" s="1"/>
      <c r="R70" s="1"/>
      <c r="S70" s="1"/>
      <c r="T70" s="1"/>
    </row>
    <row r="71" spans="1:20" ht="14.25" customHeight="1">
      <c r="A71" s="1"/>
      <c r="B71" s="2"/>
      <c r="C71" s="1"/>
      <c r="D71" s="1"/>
      <c r="E71" s="1"/>
      <c r="F71" s="1"/>
      <c r="G71" s="1"/>
      <c r="H71" s="1"/>
      <c r="I71" s="1"/>
      <c r="J71" s="1"/>
      <c r="K71" s="1"/>
      <c r="L71" s="1"/>
      <c r="M71" s="1"/>
      <c r="N71" s="1"/>
      <c r="O71" s="1"/>
      <c r="P71" s="1"/>
      <c r="Q71" s="1"/>
      <c r="R71" s="1"/>
      <c r="S71" s="1"/>
      <c r="T71" s="1"/>
    </row>
    <row r="72" spans="1:20" ht="14.25" customHeight="1">
      <c r="A72" s="1"/>
      <c r="B72" s="2"/>
      <c r="C72" s="1"/>
      <c r="D72" s="1"/>
      <c r="E72" s="1"/>
      <c r="F72" s="1"/>
      <c r="G72" s="1"/>
      <c r="H72" s="1"/>
      <c r="I72" s="1"/>
      <c r="J72" s="1"/>
      <c r="K72" s="1"/>
      <c r="L72" s="1"/>
      <c r="M72" s="1"/>
      <c r="N72" s="1"/>
      <c r="O72" s="1"/>
      <c r="P72" s="1"/>
      <c r="Q72" s="1"/>
      <c r="R72" s="1"/>
      <c r="S72" s="1"/>
      <c r="T72" s="1"/>
    </row>
    <row r="73" spans="1:20" ht="14.25" customHeight="1">
      <c r="A73" s="1"/>
      <c r="B73" s="2"/>
      <c r="C73" s="1"/>
      <c r="D73" s="1"/>
      <c r="E73" s="1"/>
      <c r="F73" s="1"/>
      <c r="G73" s="1"/>
      <c r="H73" s="1"/>
      <c r="I73" s="1"/>
      <c r="J73" s="1"/>
      <c r="K73" s="1"/>
      <c r="L73" s="1"/>
      <c r="M73" s="1"/>
      <c r="N73" s="1"/>
      <c r="O73" s="1"/>
      <c r="P73" s="1"/>
      <c r="Q73" s="1"/>
      <c r="R73" s="1"/>
      <c r="S73" s="1"/>
      <c r="T73" s="1"/>
    </row>
    <row r="74" spans="1:20" ht="14.25" customHeight="1">
      <c r="A74" s="1"/>
      <c r="B74" s="2"/>
      <c r="C74" s="1"/>
      <c r="D74" s="1"/>
      <c r="E74" s="1"/>
      <c r="F74" s="1"/>
      <c r="G74" s="1"/>
      <c r="H74" s="1"/>
      <c r="I74" s="1"/>
      <c r="J74" s="1"/>
      <c r="K74" s="1"/>
      <c r="L74" s="1"/>
      <c r="M74" s="1"/>
      <c r="N74" s="1"/>
      <c r="O74" s="1"/>
      <c r="P74" s="1"/>
      <c r="Q74" s="1"/>
      <c r="R74" s="1"/>
      <c r="S74" s="1"/>
      <c r="T74" s="1"/>
    </row>
    <row r="75" spans="1:20" ht="14.25" customHeight="1">
      <c r="A75" s="1"/>
      <c r="B75" s="2"/>
      <c r="C75" s="1"/>
      <c r="D75" s="1"/>
      <c r="E75" s="1"/>
      <c r="F75" s="1"/>
      <c r="G75" s="1"/>
      <c r="H75" s="1"/>
      <c r="I75" s="1"/>
      <c r="J75" s="1"/>
      <c r="K75" s="1"/>
      <c r="L75" s="1"/>
      <c r="M75" s="1"/>
      <c r="N75" s="1"/>
      <c r="O75" s="1"/>
      <c r="P75" s="1"/>
      <c r="Q75" s="1"/>
      <c r="R75" s="1"/>
      <c r="S75" s="1"/>
      <c r="T75" s="1"/>
    </row>
    <row r="76" spans="1:20" ht="14.25" customHeight="1">
      <c r="A76" s="1"/>
      <c r="B76" s="2"/>
      <c r="C76" s="1"/>
      <c r="D76" s="1"/>
      <c r="E76" s="1"/>
      <c r="F76" s="1"/>
      <c r="G76" s="1"/>
      <c r="H76" s="1"/>
      <c r="I76" s="1"/>
      <c r="J76" s="1"/>
      <c r="K76" s="1"/>
      <c r="L76" s="1"/>
      <c r="M76" s="1"/>
      <c r="N76" s="1"/>
      <c r="O76" s="1"/>
      <c r="P76" s="1"/>
      <c r="Q76" s="1"/>
      <c r="R76" s="1"/>
      <c r="S76" s="1"/>
      <c r="T76" s="1"/>
    </row>
    <row r="77" spans="1:20" ht="14.25" customHeight="1">
      <c r="A77" s="1"/>
      <c r="B77" s="2"/>
      <c r="C77" s="1"/>
      <c r="D77" s="1"/>
      <c r="E77" s="1"/>
      <c r="F77" s="1"/>
      <c r="G77" s="1"/>
      <c r="H77" s="1"/>
      <c r="I77" s="1"/>
      <c r="J77" s="1"/>
      <c r="K77" s="1"/>
      <c r="L77" s="1"/>
      <c r="M77" s="1"/>
      <c r="N77" s="1"/>
      <c r="O77" s="1"/>
      <c r="P77" s="1"/>
      <c r="Q77" s="1"/>
      <c r="R77" s="1"/>
      <c r="S77" s="1"/>
      <c r="T77" s="1"/>
    </row>
    <row r="78" spans="1:20" ht="14.25" customHeight="1">
      <c r="A78" s="1"/>
      <c r="B78" s="2"/>
      <c r="C78" s="1"/>
      <c r="D78" s="1"/>
      <c r="E78" s="1"/>
      <c r="F78" s="1"/>
      <c r="G78" s="1"/>
      <c r="H78" s="1"/>
      <c r="I78" s="1"/>
      <c r="J78" s="1"/>
      <c r="K78" s="1"/>
      <c r="L78" s="1"/>
      <c r="M78" s="1"/>
      <c r="N78" s="1"/>
      <c r="O78" s="1"/>
      <c r="P78" s="1"/>
      <c r="Q78" s="1"/>
      <c r="R78" s="1"/>
      <c r="S78" s="1"/>
      <c r="T78" s="1"/>
    </row>
    <row r="79" spans="1:20" ht="14.25" customHeight="1">
      <c r="A79" s="1"/>
      <c r="B79" s="2"/>
      <c r="C79" s="1"/>
      <c r="D79" s="1"/>
      <c r="E79" s="1"/>
      <c r="F79" s="1"/>
      <c r="G79" s="1"/>
      <c r="H79" s="1"/>
      <c r="I79" s="1"/>
      <c r="J79" s="1"/>
      <c r="K79" s="1"/>
      <c r="L79" s="1"/>
      <c r="M79" s="1"/>
      <c r="N79" s="1"/>
      <c r="O79" s="1"/>
      <c r="P79" s="1"/>
      <c r="Q79" s="1"/>
      <c r="R79" s="1"/>
      <c r="S79" s="1"/>
      <c r="T79" s="1"/>
    </row>
    <row r="80" spans="1:20" ht="14.25" customHeight="1">
      <c r="A80" s="1"/>
      <c r="B80" s="2"/>
      <c r="C80" s="1"/>
      <c r="D80" s="1"/>
      <c r="E80" s="1"/>
      <c r="F80" s="1"/>
      <c r="G80" s="1"/>
      <c r="H80" s="1"/>
      <c r="I80" s="1"/>
      <c r="J80" s="1"/>
      <c r="K80" s="1"/>
      <c r="L80" s="1"/>
      <c r="M80" s="1"/>
      <c r="N80" s="1"/>
      <c r="O80" s="1"/>
      <c r="P80" s="1"/>
      <c r="Q80" s="1"/>
      <c r="R80" s="1"/>
      <c r="S80" s="1"/>
      <c r="T80" s="1"/>
    </row>
    <row r="81" spans="1:20" ht="14.25" customHeight="1">
      <c r="A81" s="1"/>
      <c r="B81" s="2"/>
      <c r="C81" s="1"/>
      <c r="D81" s="1"/>
      <c r="E81" s="1"/>
      <c r="F81" s="1"/>
      <c r="G81" s="1"/>
      <c r="H81" s="1"/>
      <c r="I81" s="1"/>
      <c r="J81" s="1"/>
      <c r="K81" s="1"/>
      <c r="L81" s="1"/>
      <c r="M81" s="1"/>
      <c r="N81" s="1"/>
      <c r="O81" s="1"/>
      <c r="P81" s="1"/>
      <c r="Q81" s="1"/>
      <c r="R81" s="1"/>
      <c r="S81" s="1"/>
      <c r="T81" s="1"/>
    </row>
    <row r="82" spans="1:20" ht="14.25" customHeight="1">
      <c r="A82" s="1"/>
      <c r="B82" s="2"/>
      <c r="C82" s="1"/>
      <c r="D82" s="1"/>
      <c r="E82" s="1"/>
      <c r="F82" s="1"/>
      <c r="G82" s="1"/>
      <c r="H82" s="1"/>
      <c r="I82" s="1"/>
      <c r="J82" s="1"/>
      <c r="K82" s="1"/>
      <c r="L82" s="1"/>
      <c r="M82" s="1"/>
      <c r="N82" s="1"/>
      <c r="O82" s="1"/>
      <c r="P82" s="1"/>
      <c r="Q82" s="1"/>
      <c r="R82" s="1"/>
      <c r="S82" s="1"/>
      <c r="T82" s="1"/>
    </row>
    <row r="83" spans="1:20" ht="14.25" customHeight="1">
      <c r="A83" s="1"/>
      <c r="B83" s="2"/>
      <c r="C83" s="1"/>
      <c r="D83" s="1"/>
      <c r="E83" s="1"/>
      <c r="F83" s="1"/>
      <c r="G83" s="1"/>
      <c r="H83" s="1"/>
      <c r="I83" s="1"/>
      <c r="J83" s="1"/>
      <c r="K83" s="1"/>
      <c r="L83" s="1"/>
      <c r="M83" s="1"/>
      <c r="N83" s="1"/>
      <c r="O83" s="1"/>
      <c r="P83" s="1"/>
      <c r="Q83" s="1"/>
      <c r="R83" s="1"/>
      <c r="S83" s="1"/>
      <c r="T83" s="1"/>
    </row>
    <row r="84" spans="1:20" ht="14.25" customHeight="1">
      <c r="A84" s="1"/>
      <c r="B84" s="2"/>
      <c r="C84" s="1"/>
      <c r="D84" s="1"/>
      <c r="E84" s="1"/>
      <c r="F84" s="1"/>
      <c r="G84" s="1"/>
      <c r="H84" s="1"/>
      <c r="I84" s="1"/>
      <c r="J84" s="1"/>
      <c r="K84" s="1"/>
      <c r="L84" s="1"/>
      <c r="M84" s="1"/>
      <c r="N84" s="1"/>
      <c r="O84" s="1"/>
      <c r="P84" s="1"/>
      <c r="Q84" s="1"/>
      <c r="R84" s="1"/>
      <c r="S84" s="1"/>
      <c r="T84" s="1"/>
    </row>
    <row r="85" spans="1:20" ht="14.25" customHeight="1">
      <c r="A85" s="1"/>
      <c r="B85" s="2"/>
      <c r="C85" s="1"/>
      <c r="D85" s="1"/>
      <c r="E85" s="1"/>
      <c r="F85" s="1"/>
      <c r="G85" s="1"/>
      <c r="H85" s="1"/>
      <c r="I85" s="1"/>
      <c r="J85" s="1"/>
      <c r="K85" s="1"/>
      <c r="L85" s="1"/>
      <c r="M85" s="1"/>
      <c r="N85" s="1"/>
      <c r="O85" s="1"/>
      <c r="P85" s="1"/>
      <c r="Q85" s="1"/>
      <c r="R85" s="1"/>
      <c r="S85" s="1"/>
      <c r="T85" s="1"/>
    </row>
    <row r="86" spans="1:20" ht="14.25" customHeight="1">
      <c r="A86" s="1"/>
      <c r="B86" s="2"/>
      <c r="C86" s="1"/>
      <c r="D86" s="1"/>
      <c r="E86" s="1"/>
      <c r="F86" s="1"/>
      <c r="G86" s="1"/>
      <c r="H86" s="1"/>
      <c r="I86" s="1"/>
      <c r="J86" s="1"/>
      <c r="K86" s="1"/>
      <c r="L86" s="1"/>
      <c r="M86" s="1"/>
      <c r="N86" s="1"/>
      <c r="O86" s="1"/>
      <c r="P86" s="1"/>
      <c r="Q86" s="1"/>
      <c r="R86" s="1"/>
      <c r="S86" s="1"/>
      <c r="T86" s="1"/>
    </row>
    <row r="87" spans="1:20" ht="14.25" customHeight="1">
      <c r="A87" s="1"/>
      <c r="B87" s="2"/>
      <c r="C87" s="1"/>
      <c r="D87" s="1"/>
      <c r="E87" s="1"/>
      <c r="F87" s="1"/>
      <c r="G87" s="1"/>
      <c r="H87" s="1"/>
      <c r="I87" s="1"/>
      <c r="J87" s="1"/>
      <c r="K87" s="1"/>
      <c r="L87" s="1"/>
      <c r="M87" s="1"/>
      <c r="N87" s="1"/>
      <c r="O87" s="1"/>
      <c r="P87" s="1"/>
      <c r="Q87" s="1"/>
      <c r="R87" s="1"/>
      <c r="S87" s="1"/>
      <c r="T87" s="1"/>
    </row>
    <row r="88" spans="1:20" ht="14.25" customHeight="1">
      <c r="A88" s="1"/>
      <c r="B88" s="2"/>
      <c r="C88" s="1"/>
      <c r="D88" s="1"/>
      <c r="E88" s="1"/>
      <c r="F88" s="1"/>
      <c r="G88" s="1"/>
      <c r="H88" s="1"/>
      <c r="I88" s="1"/>
      <c r="J88" s="1"/>
      <c r="K88" s="1"/>
      <c r="L88" s="1"/>
      <c r="M88" s="1"/>
      <c r="N88" s="1"/>
      <c r="O88" s="1"/>
      <c r="P88" s="1"/>
      <c r="Q88" s="1"/>
      <c r="R88" s="1"/>
      <c r="S88" s="1"/>
      <c r="T88" s="1"/>
    </row>
    <row r="89" spans="1:20" ht="14.25" customHeight="1">
      <c r="A89" s="1"/>
      <c r="B89" s="2"/>
      <c r="C89" s="1"/>
      <c r="D89" s="1"/>
      <c r="E89" s="1"/>
      <c r="F89" s="1"/>
      <c r="G89" s="1"/>
      <c r="H89" s="1"/>
      <c r="I89" s="1"/>
      <c r="J89" s="1"/>
      <c r="K89" s="1"/>
      <c r="L89" s="1"/>
      <c r="M89" s="1"/>
      <c r="N89" s="1"/>
      <c r="O89" s="1"/>
      <c r="P89" s="1"/>
      <c r="Q89" s="1"/>
      <c r="R89" s="1"/>
      <c r="S89" s="1"/>
      <c r="T89" s="1"/>
    </row>
    <row r="90" spans="1:20" ht="14.25" customHeight="1">
      <c r="A90" s="1"/>
      <c r="B90" s="2"/>
      <c r="C90" s="1"/>
      <c r="D90" s="1"/>
      <c r="E90" s="1"/>
      <c r="F90" s="1"/>
      <c r="G90" s="1"/>
      <c r="H90" s="1"/>
      <c r="I90" s="1"/>
      <c r="J90" s="1"/>
      <c r="K90" s="1"/>
      <c r="L90" s="1"/>
      <c r="M90" s="1"/>
      <c r="N90" s="1"/>
      <c r="O90" s="1"/>
      <c r="P90" s="1"/>
      <c r="Q90" s="1"/>
      <c r="R90" s="1"/>
      <c r="S90" s="1"/>
      <c r="T90" s="1"/>
    </row>
    <row r="91" spans="1:20" ht="14.25" customHeight="1">
      <c r="A91" s="1"/>
      <c r="B91" s="2"/>
      <c r="C91" s="1"/>
      <c r="D91" s="1"/>
      <c r="E91" s="1"/>
      <c r="F91" s="1"/>
      <c r="G91" s="1"/>
      <c r="H91" s="1"/>
      <c r="I91" s="1"/>
      <c r="J91" s="1"/>
      <c r="K91" s="1"/>
      <c r="L91" s="1"/>
      <c r="M91" s="1"/>
      <c r="N91" s="1"/>
      <c r="O91" s="1"/>
      <c r="P91" s="1"/>
      <c r="Q91" s="1"/>
      <c r="R91" s="1"/>
      <c r="S91" s="1"/>
      <c r="T91" s="1"/>
    </row>
    <row r="92" spans="1:20" ht="14.25" customHeight="1">
      <c r="A92" s="1"/>
      <c r="B92" s="2"/>
      <c r="C92" s="1"/>
      <c r="D92" s="1"/>
      <c r="E92" s="1"/>
      <c r="F92" s="1"/>
      <c r="G92" s="1"/>
      <c r="H92" s="1"/>
      <c r="I92" s="1"/>
      <c r="J92" s="1"/>
      <c r="K92" s="1"/>
      <c r="L92" s="1"/>
      <c r="M92" s="1"/>
      <c r="N92" s="1"/>
      <c r="O92" s="1"/>
      <c r="P92" s="1"/>
      <c r="Q92" s="1"/>
      <c r="R92" s="1"/>
      <c r="S92" s="1"/>
      <c r="T92" s="1"/>
    </row>
    <row r="93" spans="1:20" ht="14.25" customHeight="1">
      <c r="A93" s="1"/>
      <c r="B93" s="2"/>
      <c r="C93" s="1"/>
      <c r="D93" s="1"/>
      <c r="E93" s="1"/>
      <c r="F93" s="1"/>
      <c r="G93" s="1"/>
      <c r="H93" s="1"/>
      <c r="I93" s="1"/>
      <c r="J93" s="1"/>
      <c r="K93" s="1"/>
      <c r="L93" s="1"/>
      <c r="M93" s="1"/>
      <c r="N93" s="1"/>
      <c r="O93" s="1"/>
      <c r="P93" s="1"/>
      <c r="Q93" s="1"/>
      <c r="R93" s="1"/>
      <c r="S93" s="1"/>
      <c r="T93" s="1"/>
    </row>
    <row r="94" spans="1:20" ht="14.25" customHeight="1">
      <c r="A94" s="1"/>
      <c r="B94" s="2"/>
      <c r="C94" s="1"/>
      <c r="D94" s="1"/>
      <c r="E94" s="1"/>
      <c r="F94" s="1"/>
      <c r="G94" s="1"/>
      <c r="H94" s="1"/>
      <c r="I94" s="1"/>
      <c r="J94" s="1"/>
      <c r="K94" s="1"/>
      <c r="L94" s="1"/>
      <c r="M94" s="1"/>
      <c r="N94" s="1"/>
      <c r="O94" s="1"/>
      <c r="P94" s="1"/>
      <c r="Q94" s="1"/>
      <c r="R94" s="1"/>
      <c r="S94" s="1"/>
      <c r="T94" s="1"/>
    </row>
    <row r="95" spans="1:20" ht="14.25" customHeight="1">
      <c r="A95" s="1"/>
      <c r="B95" s="2"/>
      <c r="C95" s="1"/>
      <c r="D95" s="1"/>
      <c r="E95" s="1"/>
      <c r="F95" s="1"/>
      <c r="G95" s="1"/>
      <c r="H95" s="1"/>
      <c r="I95" s="1"/>
      <c r="J95" s="1"/>
      <c r="K95" s="1"/>
      <c r="L95" s="1"/>
      <c r="M95" s="1"/>
      <c r="N95" s="1"/>
      <c r="O95" s="1"/>
      <c r="P95" s="1"/>
      <c r="Q95" s="1"/>
      <c r="R95" s="1"/>
      <c r="S95" s="1"/>
      <c r="T95" s="1"/>
    </row>
    <row r="96" spans="1:20" ht="14.25" customHeight="1">
      <c r="A96" s="1"/>
      <c r="B96" s="2"/>
      <c r="C96" s="1"/>
      <c r="D96" s="1"/>
      <c r="E96" s="1"/>
      <c r="F96" s="1"/>
      <c r="G96" s="1"/>
      <c r="H96" s="1"/>
      <c r="I96" s="1"/>
      <c r="J96" s="1"/>
      <c r="K96" s="1"/>
      <c r="L96" s="1"/>
      <c r="M96" s="1"/>
      <c r="N96" s="1"/>
      <c r="O96" s="1"/>
      <c r="P96" s="1"/>
      <c r="Q96" s="1"/>
      <c r="R96" s="1"/>
      <c r="S96" s="1"/>
      <c r="T96" s="1"/>
    </row>
    <row r="97" spans="1:20" ht="14.25" customHeight="1">
      <c r="A97" s="1"/>
      <c r="B97" s="2"/>
      <c r="C97" s="1"/>
      <c r="D97" s="1"/>
      <c r="E97" s="1"/>
      <c r="F97" s="1"/>
      <c r="G97" s="1"/>
      <c r="H97" s="1"/>
      <c r="I97" s="1"/>
      <c r="J97" s="1"/>
      <c r="K97" s="1"/>
      <c r="L97" s="1"/>
      <c r="M97" s="1"/>
      <c r="N97" s="1"/>
      <c r="O97" s="1"/>
      <c r="P97" s="1"/>
      <c r="Q97" s="1"/>
      <c r="R97" s="1"/>
      <c r="S97" s="1"/>
      <c r="T97" s="1"/>
    </row>
    <row r="98" spans="1:20" ht="14.25" customHeight="1">
      <c r="A98" s="1"/>
      <c r="B98" s="2"/>
      <c r="C98" s="1"/>
      <c r="D98" s="1"/>
      <c r="E98" s="1"/>
      <c r="F98" s="1"/>
      <c r="G98" s="1"/>
      <c r="H98" s="1"/>
      <c r="I98" s="1"/>
      <c r="J98" s="1"/>
      <c r="K98" s="1"/>
      <c r="L98" s="1"/>
      <c r="M98" s="1"/>
      <c r="N98" s="1"/>
      <c r="O98" s="1"/>
      <c r="P98" s="1"/>
      <c r="Q98" s="1"/>
      <c r="R98" s="1"/>
      <c r="S98" s="1"/>
      <c r="T98" s="1"/>
    </row>
  </sheetData>
  <mergeCells count="89">
    <mergeCell ref="N15:O15"/>
    <mergeCell ref="Q15:R15"/>
    <mergeCell ref="K18:L18"/>
    <mergeCell ref="E15:F15"/>
    <mergeCell ref="Q16:R16"/>
    <mergeCell ref="H15:I15"/>
    <mergeCell ref="K15:L15"/>
    <mergeCell ref="K16:L16"/>
    <mergeCell ref="C10:S10"/>
    <mergeCell ref="C11:S11"/>
    <mergeCell ref="Q12:S12"/>
    <mergeCell ref="N12:P12"/>
    <mergeCell ref="H12:J12"/>
    <mergeCell ref="K12:M12"/>
    <mergeCell ref="B2:B5"/>
    <mergeCell ref="C2:S3"/>
    <mergeCell ref="C4:S5"/>
    <mergeCell ref="C7:S7"/>
    <mergeCell ref="C9:S9"/>
    <mergeCell ref="C8:S8"/>
    <mergeCell ref="Q13:S13"/>
    <mergeCell ref="B13:B14"/>
    <mergeCell ref="C13:C14"/>
    <mergeCell ref="D13:D14"/>
    <mergeCell ref="N13:P13"/>
    <mergeCell ref="N14:O14"/>
    <mergeCell ref="Q14:R14"/>
    <mergeCell ref="E13:G13"/>
    <mergeCell ref="E14:F14"/>
    <mergeCell ref="H13:J13"/>
    <mergeCell ref="H14:I14"/>
    <mergeCell ref="K13:M13"/>
    <mergeCell ref="K14:L14"/>
    <mergeCell ref="B26:C26"/>
    <mergeCell ref="Q17:R17"/>
    <mergeCell ref="Q18:R18"/>
    <mergeCell ref="N17:O17"/>
    <mergeCell ref="N18:O18"/>
    <mergeCell ref="E17:F17"/>
    <mergeCell ref="E18:F18"/>
    <mergeCell ref="K19:L19"/>
    <mergeCell ref="K20:L20"/>
    <mergeCell ref="K21:L21"/>
    <mergeCell ref="N21:O21"/>
    <mergeCell ref="Q21:R21"/>
    <mergeCell ref="B24:C24"/>
    <mergeCell ref="B25:C25"/>
    <mergeCell ref="Q19:R19"/>
    <mergeCell ref="Q20:R20"/>
    <mergeCell ref="N19:O19"/>
    <mergeCell ref="N20:O20"/>
    <mergeCell ref="B27:C27"/>
    <mergeCell ref="B28:C28"/>
    <mergeCell ref="B36:D36"/>
    <mergeCell ref="E36:S38"/>
    <mergeCell ref="C34:D34"/>
    <mergeCell ref="Q34:S34"/>
    <mergeCell ref="N34:P34"/>
    <mergeCell ref="Q32:S32"/>
    <mergeCell ref="C33:D33"/>
    <mergeCell ref="B30:C30"/>
    <mergeCell ref="B31:C31"/>
    <mergeCell ref="C32:D32"/>
    <mergeCell ref="B29:C29"/>
    <mergeCell ref="K32:M32"/>
    <mergeCell ref="Q33:S33"/>
    <mergeCell ref="N32:P32"/>
    <mergeCell ref="N33:P33"/>
    <mergeCell ref="E33:G33"/>
    <mergeCell ref="K33:M33"/>
    <mergeCell ref="K34:M34"/>
    <mergeCell ref="E19:F19"/>
    <mergeCell ref="E20:F20"/>
    <mergeCell ref="E21:F21"/>
    <mergeCell ref="E12:G12"/>
    <mergeCell ref="E32:G32"/>
    <mergeCell ref="H17:I17"/>
    <mergeCell ref="H18:I18"/>
    <mergeCell ref="H19:I19"/>
    <mergeCell ref="H20:I20"/>
    <mergeCell ref="E16:F16"/>
    <mergeCell ref="N16:O16"/>
    <mergeCell ref="K17:L17"/>
    <mergeCell ref="H16:I16"/>
    <mergeCell ref="H21:I21"/>
    <mergeCell ref="H32:J32"/>
    <mergeCell ref="H33:J33"/>
    <mergeCell ref="H34:J34"/>
    <mergeCell ref="E34:G34"/>
  </mergeCells>
  <conditionalFormatting sqref="E24:S24 E35:S35">
    <cfRule type="cellIs" dxfId="1" priority="1" operator="greaterThanOrEqual">
      <formula>70</formula>
    </cfRule>
  </conditionalFormatting>
  <pageMargins left="0.7" right="0.7" top="0.75" bottom="0.75" header="0" footer="0"/>
  <pageSetup paperSize="9" scale="33"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5BF5A86-83C4-490B-89BC-F32BDD817C5F}">
          <x14:formula1>
            <xm:f>PUNTAJES!$H$9:$H$12</xm:f>
          </x14:formula1>
          <xm:sqref>Q29 N29 E29 H29 K29</xm:sqref>
        </x14:dataValidation>
        <x14:dataValidation type="list" allowBlank="1" showInputMessage="1" showErrorMessage="1" xr:uid="{7CB0C587-6A05-4A31-B183-7772FA84B10A}">
          <x14:formula1>
            <xm:f>PUNTAJES!$E$4:$E$6</xm:f>
          </x14:formula1>
          <xm:sqref>Q30 N30 E30 H30 K30</xm:sqref>
        </x14:dataValidation>
        <x14:dataValidation type="list" allowBlank="1" showInputMessage="1" showErrorMessage="1" xr:uid="{1EBEFED7-B6DE-4A42-937F-99D94F8BAC15}">
          <x14:formula1>
            <xm:f>PUNTAJES!$B$12:$B$16</xm:f>
          </x14:formula1>
          <xm:sqref>Q27 N27 E27 H27 K27</xm:sqref>
        </x14:dataValidation>
        <x14:dataValidation type="list" allowBlank="1" showErrorMessage="1" xr:uid="{EF2435E7-1FE2-4B24-ABA4-D53958F4398B}">
          <x14:formula1>
            <xm:f>PUNTAJES!$B$4:$B$9</xm:f>
          </x14:formula1>
          <xm:sqref>Q26 N26 E26 H26 K26</xm:sqref>
        </x14:dataValidation>
        <x14:dataValidation type="list" allowBlank="1" showInputMessage="1" showErrorMessage="1" xr:uid="{31C4C67D-19D5-44A1-A31E-93CB88C29650}">
          <x14:formula1>
            <xm:f>PUNTAJES!$E$9:$E$13</xm:f>
          </x14:formula1>
          <xm:sqref>Q25 N25 E25 H25 K25</xm:sqref>
        </x14:dataValidation>
        <x14:dataValidation type="list" allowBlank="1" showInputMessage="1" showErrorMessage="1" xr:uid="{E700F018-351F-4798-868C-C9B3D684844A}">
          <x14:formula1>
            <xm:f>PUNTAJES!$B$19:$B$21</xm:f>
          </x14:formula1>
          <xm:sqref>Q28 N28 E28 H28 K28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95"/>
  <sheetViews>
    <sheetView topLeftCell="A6" zoomScale="50" zoomScaleNormal="50" zoomScaleSheetLayoutView="50" workbookViewId="0">
      <selection activeCell="P20" sqref="P20:Q20"/>
    </sheetView>
  </sheetViews>
  <sheetFormatPr baseColWidth="10" defaultColWidth="14.44140625" defaultRowHeight="15" customHeight="1"/>
  <cols>
    <col min="1" max="1" width="4.88671875" customWidth="1"/>
    <col min="2" max="2" width="49.33203125" customWidth="1"/>
    <col min="3" max="3" width="13.21875" customWidth="1"/>
    <col min="4" max="4" width="19" customWidth="1"/>
    <col min="5" max="5" width="32.6640625" customWidth="1"/>
    <col min="6" max="6" width="11.33203125" customWidth="1"/>
    <col min="7" max="7" width="19.109375" customWidth="1"/>
    <col min="8" max="9" width="20.33203125" customWidth="1"/>
    <col min="10" max="10" width="23.109375" customWidth="1"/>
    <col min="11" max="12" width="17.77734375" customWidth="1"/>
    <col min="13" max="13" width="20.33203125" customWidth="1"/>
    <col min="14" max="15" width="17.77734375" customWidth="1"/>
    <col min="16" max="16" width="24.21875" customWidth="1"/>
    <col min="17" max="18" width="17.77734375" customWidth="1"/>
    <col min="19" max="19" width="24.21875" customWidth="1"/>
    <col min="20" max="20" width="3.88671875" customWidth="1"/>
  </cols>
  <sheetData>
    <row r="1" spans="1:20" ht="14.25" customHeight="1" thickBot="1">
      <c r="A1" s="1"/>
      <c r="B1" s="2"/>
      <c r="C1" s="1"/>
      <c r="D1" s="1"/>
      <c r="E1" s="1"/>
      <c r="F1" s="1"/>
      <c r="G1" s="1"/>
      <c r="H1" s="1"/>
      <c r="I1" s="1"/>
      <c r="J1" s="1"/>
      <c r="K1" s="1"/>
      <c r="L1" s="1"/>
      <c r="M1" s="1"/>
      <c r="N1" s="1"/>
      <c r="O1" s="1"/>
      <c r="P1" s="1"/>
      <c r="Q1" s="1"/>
      <c r="R1" s="1"/>
      <c r="S1" s="1"/>
      <c r="T1" s="1"/>
    </row>
    <row r="2" spans="1:20" ht="33" customHeight="1">
      <c r="A2" s="1"/>
      <c r="B2" s="172"/>
      <c r="C2" s="175" t="s">
        <v>156</v>
      </c>
      <c r="D2" s="176"/>
      <c r="E2" s="176"/>
      <c r="F2" s="176"/>
      <c r="G2" s="176"/>
      <c r="H2" s="176"/>
      <c r="I2" s="176"/>
      <c r="J2" s="176"/>
      <c r="K2" s="176"/>
      <c r="L2" s="176"/>
      <c r="M2" s="176"/>
      <c r="N2" s="176"/>
      <c r="O2" s="176"/>
      <c r="P2" s="188"/>
      <c r="Q2" s="211"/>
      <c r="R2" s="212"/>
      <c r="S2" s="213"/>
      <c r="T2" s="98"/>
    </row>
    <row r="3" spans="1:20" ht="33" customHeight="1">
      <c r="A3" s="1"/>
      <c r="B3" s="173"/>
      <c r="C3" s="177"/>
      <c r="D3" s="178"/>
      <c r="E3" s="178"/>
      <c r="F3" s="178"/>
      <c r="G3" s="178"/>
      <c r="H3" s="178"/>
      <c r="I3" s="178"/>
      <c r="J3" s="178"/>
      <c r="K3" s="178"/>
      <c r="L3" s="178"/>
      <c r="M3" s="178"/>
      <c r="N3" s="178"/>
      <c r="O3" s="178"/>
      <c r="P3" s="189"/>
      <c r="Q3" s="214"/>
      <c r="R3" s="215"/>
      <c r="S3" s="215"/>
      <c r="T3" s="99"/>
    </row>
    <row r="4" spans="1:20" ht="33" customHeight="1">
      <c r="A4" s="1"/>
      <c r="B4" s="173"/>
      <c r="C4" s="179" t="s">
        <v>0</v>
      </c>
      <c r="D4" s="180"/>
      <c r="E4" s="180"/>
      <c r="F4" s="180"/>
      <c r="G4" s="180"/>
      <c r="H4" s="180"/>
      <c r="I4" s="180"/>
      <c r="J4" s="180"/>
      <c r="K4" s="180"/>
      <c r="L4" s="180"/>
      <c r="M4" s="180"/>
      <c r="N4" s="180"/>
      <c r="O4" s="180"/>
      <c r="P4" s="190"/>
      <c r="Q4" s="214"/>
      <c r="R4" s="215"/>
      <c r="S4" s="215"/>
      <c r="T4" s="99"/>
    </row>
    <row r="5" spans="1:20" ht="33" customHeight="1">
      <c r="A5" s="1"/>
      <c r="B5" s="174"/>
      <c r="C5" s="177"/>
      <c r="D5" s="178"/>
      <c r="E5" s="178"/>
      <c r="F5" s="178"/>
      <c r="G5" s="178"/>
      <c r="H5" s="178"/>
      <c r="I5" s="178"/>
      <c r="J5" s="178"/>
      <c r="K5" s="178"/>
      <c r="L5" s="178"/>
      <c r="M5" s="178"/>
      <c r="N5" s="178"/>
      <c r="O5" s="178"/>
      <c r="P5" s="189"/>
      <c r="Q5" s="216"/>
      <c r="R5" s="217"/>
      <c r="S5" s="217"/>
      <c r="T5" s="99"/>
    </row>
    <row r="6" spans="1:20" ht="33" customHeight="1">
      <c r="A6" s="1"/>
      <c r="B6" s="100"/>
      <c r="C6" s="82"/>
      <c r="D6" s="82"/>
      <c r="E6" s="82"/>
      <c r="F6" s="82"/>
      <c r="G6" s="82"/>
      <c r="H6" s="82"/>
      <c r="I6" s="82"/>
      <c r="J6" s="82"/>
      <c r="K6" s="82"/>
      <c r="L6" s="82"/>
      <c r="M6" s="82"/>
      <c r="N6" s="82"/>
      <c r="O6" s="82"/>
      <c r="P6" s="82"/>
      <c r="Q6" s="83"/>
      <c r="R6" s="83"/>
      <c r="S6" s="83"/>
      <c r="T6" s="99"/>
    </row>
    <row r="7" spans="1:20" ht="33" customHeight="1">
      <c r="A7" s="1"/>
      <c r="B7" s="101" t="s">
        <v>1</v>
      </c>
      <c r="C7" s="181" t="s">
        <v>171</v>
      </c>
      <c r="D7" s="182"/>
      <c r="E7" s="182"/>
      <c r="F7" s="182"/>
      <c r="G7" s="182"/>
      <c r="H7" s="182"/>
      <c r="I7" s="182"/>
      <c r="J7" s="182"/>
      <c r="K7" s="182"/>
      <c r="L7" s="182"/>
      <c r="M7" s="182"/>
      <c r="N7" s="182"/>
      <c r="O7" s="182"/>
      <c r="P7" s="182"/>
      <c r="Q7" s="182"/>
      <c r="R7" s="182"/>
      <c r="S7" s="182"/>
      <c r="T7" s="99"/>
    </row>
    <row r="8" spans="1:20" ht="33" customHeight="1">
      <c r="A8" s="1"/>
      <c r="B8" s="101" t="s">
        <v>2</v>
      </c>
      <c r="C8" s="183">
        <v>45555</v>
      </c>
      <c r="D8" s="182"/>
      <c r="E8" s="182"/>
      <c r="F8" s="182"/>
      <c r="G8" s="182"/>
      <c r="H8" s="182"/>
      <c r="I8" s="182"/>
      <c r="J8" s="182"/>
      <c r="K8" s="182"/>
      <c r="L8" s="182"/>
      <c r="M8" s="182"/>
      <c r="N8" s="182"/>
      <c r="O8" s="182"/>
      <c r="P8" s="182"/>
      <c r="Q8" s="182"/>
      <c r="R8" s="182"/>
      <c r="S8" s="182"/>
      <c r="T8" s="99"/>
    </row>
    <row r="9" spans="1:20" ht="33" customHeight="1">
      <c r="A9" s="1"/>
      <c r="B9" s="101" t="s">
        <v>3</v>
      </c>
      <c r="C9" s="183"/>
      <c r="D9" s="182"/>
      <c r="E9" s="182"/>
      <c r="F9" s="182"/>
      <c r="G9" s="182"/>
      <c r="H9" s="182"/>
      <c r="I9" s="182"/>
      <c r="J9" s="182"/>
      <c r="K9" s="182"/>
      <c r="L9" s="182"/>
      <c r="M9" s="182"/>
      <c r="N9" s="182"/>
      <c r="O9" s="182"/>
      <c r="P9" s="182"/>
      <c r="Q9" s="182"/>
      <c r="R9" s="182"/>
      <c r="S9" s="182"/>
      <c r="T9" s="99"/>
    </row>
    <row r="10" spans="1:20" ht="33" customHeight="1">
      <c r="A10" s="1"/>
      <c r="B10" s="101" t="s">
        <v>4</v>
      </c>
      <c r="C10" s="183"/>
      <c r="D10" s="182"/>
      <c r="E10" s="182"/>
      <c r="F10" s="182"/>
      <c r="G10" s="182"/>
      <c r="H10" s="182"/>
      <c r="I10" s="182"/>
      <c r="J10" s="182"/>
      <c r="K10" s="182"/>
      <c r="L10" s="182"/>
      <c r="M10" s="182"/>
      <c r="N10" s="182"/>
      <c r="O10" s="182"/>
      <c r="P10" s="182"/>
      <c r="Q10" s="182"/>
      <c r="R10" s="182"/>
      <c r="S10" s="182"/>
      <c r="T10" s="99"/>
    </row>
    <row r="11" spans="1:20" ht="33" customHeight="1">
      <c r="A11" s="1"/>
      <c r="B11" s="101" t="s">
        <v>5</v>
      </c>
      <c r="C11" s="184">
        <v>3.5</v>
      </c>
      <c r="D11" s="182"/>
      <c r="E11" s="182"/>
      <c r="F11" s="182"/>
      <c r="G11" s="182"/>
      <c r="H11" s="182"/>
      <c r="I11" s="182"/>
      <c r="J11" s="182"/>
      <c r="K11" s="182"/>
      <c r="L11" s="182"/>
      <c r="M11" s="182"/>
      <c r="N11" s="182"/>
      <c r="O11" s="182"/>
      <c r="P11" s="182"/>
      <c r="Q11" s="182"/>
      <c r="R11" s="182"/>
      <c r="S11" s="182"/>
      <c r="T11" s="99"/>
    </row>
    <row r="12" spans="1:20" ht="14.25" customHeight="1">
      <c r="A12" s="1"/>
      <c r="B12" s="102"/>
      <c r="C12" s="5"/>
      <c r="D12" s="6"/>
      <c r="E12" s="147"/>
      <c r="F12" s="147"/>
      <c r="G12" s="148"/>
      <c r="H12" s="147"/>
      <c r="I12" s="147"/>
      <c r="J12" s="148"/>
      <c r="K12" s="147"/>
      <c r="L12" s="147"/>
      <c r="M12" s="148"/>
      <c r="N12" s="191"/>
      <c r="O12" s="191"/>
      <c r="P12" s="148"/>
      <c r="Q12" s="191"/>
      <c r="R12" s="191"/>
      <c r="S12" s="148"/>
      <c r="T12" s="99"/>
    </row>
    <row r="13" spans="1:20" ht="52.8" customHeight="1">
      <c r="A13" s="1"/>
      <c r="B13" s="164"/>
      <c r="C13" s="199" t="s">
        <v>6</v>
      </c>
      <c r="D13" s="200"/>
      <c r="E13" s="192" t="s">
        <v>163</v>
      </c>
      <c r="F13" s="193"/>
      <c r="G13" s="194"/>
      <c r="H13" s="168" t="s">
        <v>173</v>
      </c>
      <c r="I13" s="169"/>
      <c r="J13" s="222"/>
      <c r="K13" s="161" t="s">
        <v>174</v>
      </c>
      <c r="L13" s="162"/>
      <c r="M13" s="163"/>
      <c r="N13" s="99"/>
    </row>
    <row r="14" spans="1:20" ht="33.6" customHeight="1">
      <c r="A14" s="1"/>
      <c r="B14" s="165"/>
      <c r="C14" s="201"/>
      <c r="D14" s="202"/>
      <c r="E14" s="195" t="s">
        <v>8</v>
      </c>
      <c r="F14" s="196"/>
      <c r="G14" s="86" t="s">
        <v>9</v>
      </c>
      <c r="H14" s="197" t="s">
        <v>8</v>
      </c>
      <c r="I14" s="198"/>
      <c r="J14" s="87" t="s">
        <v>9</v>
      </c>
      <c r="K14" s="170" t="s">
        <v>8</v>
      </c>
      <c r="L14" s="171"/>
      <c r="M14" s="95" t="s">
        <v>9</v>
      </c>
      <c r="N14" s="99"/>
    </row>
    <row r="15" spans="1:20" ht="88.2" customHeight="1">
      <c r="A15" s="1"/>
      <c r="B15" s="103" t="s">
        <v>172</v>
      </c>
      <c r="C15" s="209">
        <v>2</v>
      </c>
      <c r="D15" s="210"/>
      <c r="E15" s="223"/>
      <c r="F15" s="208"/>
      <c r="G15" s="88">
        <f>C15*E15</f>
        <v>0</v>
      </c>
      <c r="H15" s="207">
        <f>(36/1.18)*3.5</f>
        <v>106.77966101694915</v>
      </c>
      <c r="I15" s="208"/>
      <c r="J15" s="92">
        <f>C15*H15</f>
        <v>213.5593220338983</v>
      </c>
      <c r="K15" s="204">
        <v>169.49</v>
      </c>
      <c r="L15" s="204"/>
      <c r="M15" s="96">
        <f>+K15*C15</f>
        <v>338.98</v>
      </c>
      <c r="N15" s="99"/>
    </row>
    <row r="16" spans="1:20" ht="25.5" customHeight="1">
      <c r="A16" s="1"/>
      <c r="B16" s="104"/>
      <c r="C16" s="82"/>
      <c r="D16" s="85"/>
      <c r="E16" s="203" t="s">
        <v>10</v>
      </c>
      <c r="F16" s="203"/>
      <c r="G16" s="89">
        <f>SUM(G15:G15)</f>
        <v>0</v>
      </c>
      <c r="H16" s="203" t="s">
        <v>10</v>
      </c>
      <c r="I16" s="203"/>
      <c r="J16" s="93">
        <f>SUM(J15:J15)</f>
        <v>213.5593220338983</v>
      </c>
      <c r="K16" s="203" t="s">
        <v>10</v>
      </c>
      <c r="L16" s="203"/>
      <c r="M16" s="97">
        <f>+M15</f>
        <v>338.98</v>
      </c>
      <c r="N16" s="99"/>
    </row>
    <row r="17" spans="1:20" ht="25.5" customHeight="1">
      <c r="A17" s="1"/>
      <c r="B17" s="100"/>
      <c r="C17" s="82"/>
      <c r="D17" s="85"/>
      <c r="E17" s="203" t="s">
        <v>11</v>
      </c>
      <c r="F17" s="203"/>
      <c r="G17" s="90">
        <f>G16*0.18</f>
        <v>0</v>
      </c>
      <c r="H17" s="203" t="s">
        <v>11</v>
      </c>
      <c r="I17" s="203"/>
      <c r="J17" s="94">
        <f>J16*0.18</f>
        <v>38.440677966101696</v>
      </c>
      <c r="K17" s="203" t="s">
        <v>11</v>
      </c>
      <c r="L17" s="203"/>
      <c r="M17" s="97">
        <f>+M16*0.18</f>
        <v>61.016400000000004</v>
      </c>
      <c r="N17" s="99"/>
    </row>
    <row r="18" spans="1:20" ht="25.5" customHeight="1">
      <c r="A18" s="1"/>
      <c r="B18" s="100"/>
      <c r="C18" s="83"/>
      <c r="D18" s="85"/>
      <c r="E18" s="203" t="s">
        <v>12</v>
      </c>
      <c r="F18" s="203"/>
      <c r="G18" s="90">
        <f>SUM(G16:G17)</f>
        <v>0</v>
      </c>
      <c r="H18" s="203" t="s">
        <v>12</v>
      </c>
      <c r="I18" s="203"/>
      <c r="J18" s="94">
        <f>SUM(J16:J17)</f>
        <v>252</v>
      </c>
      <c r="K18" s="203" t="s">
        <v>12</v>
      </c>
      <c r="L18" s="203"/>
      <c r="M18" s="97">
        <f>+M16+M17</f>
        <v>399.99639999999999</v>
      </c>
      <c r="N18" s="99"/>
    </row>
    <row r="19" spans="1:20" ht="14.25" customHeight="1">
      <c r="A19" s="1"/>
      <c r="B19" s="105"/>
      <c r="C19" s="7"/>
      <c r="D19" s="7"/>
      <c r="E19" s="7"/>
      <c r="F19" s="7"/>
      <c r="G19" s="8"/>
      <c r="H19" s="7"/>
      <c r="I19" s="7"/>
      <c r="J19" s="8"/>
      <c r="K19" s="8"/>
      <c r="L19" s="8"/>
      <c r="M19" s="8"/>
      <c r="N19" s="8"/>
      <c r="O19" s="8"/>
      <c r="P19" s="8"/>
      <c r="Q19" s="7"/>
      <c r="R19" s="7"/>
      <c r="S19" s="8"/>
      <c r="T19" s="99"/>
    </row>
    <row r="20" spans="1:20" ht="14.25" customHeight="1">
      <c r="A20" s="1"/>
      <c r="B20" s="106"/>
      <c r="C20" s="3"/>
      <c r="D20" s="3"/>
      <c r="E20" s="9"/>
      <c r="F20" s="9"/>
      <c r="G20" s="9"/>
      <c r="H20" s="9"/>
      <c r="I20" s="9"/>
      <c r="J20" s="9"/>
      <c r="K20" s="9"/>
      <c r="L20" s="9"/>
      <c r="M20" s="9"/>
      <c r="N20" s="10"/>
      <c r="O20" s="10"/>
      <c r="P20" s="205"/>
      <c r="Q20" s="206"/>
      <c r="R20" s="70"/>
      <c r="S20" s="10"/>
      <c r="T20" s="99"/>
    </row>
    <row r="21" spans="1:20" ht="33" customHeight="1">
      <c r="A21" s="1"/>
      <c r="B21" s="158" t="s">
        <v>13</v>
      </c>
      <c r="C21" s="159"/>
      <c r="D21" s="71" t="s">
        <v>150</v>
      </c>
      <c r="E21" s="4"/>
      <c r="F21" s="4"/>
      <c r="G21" s="4"/>
      <c r="H21" s="4"/>
      <c r="I21" s="4"/>
      <c r="J21" s="4"/>
      <c r="K21" s="4"/>
      <c r="L21" s="4"/>
      <c r="M21" s="4"/>
      <c r="N21" s="4"/>
      <c r="O21" s="4"/>
      <c r="P21" s="4"/>
      <c r="Q21" s="4"/>
      <c r="R21" s="4"/>
      <c r="S21" s="4"/>
      <c r="T21" s="99"/>
    </row>
    <row r="22" spans="1:20" ht="30.6" customHeight="1">
      <c r="A22" s="1"/>
      <c r="B22" s="149" t="s">
        <v>14</v>
      </c>
      <c r="C22" s="150"/>
      <c r="D22" s="72">
        <v>0.4</v>
      </c>
      <c r="E22" s="73" t="s">
        <v>140</v>
      </c>
      <c r="F22" s="78" cm="1">
        <f t="array" ref="F22">_xlfn.IFS(E22=PUNTAJES!$E$9,PUNTAJES!$F$9,E22=PUNTAJES!$E$10,PUNTAJES!$F$10,E22=PUNTAJES!$E$11,PUNTAJES!$F$11,E22=PUNTAJES!$E$12,PUNTAJES!$F$12,E22=PUNTAJES!$E$13,PUNTAJES!$F$13)</f>
        <v>3</v>
      </c>
      <c r="G22" s="79">
        <f>D22*F22</f>
        <v>1.2000000000000002</v>
      </c>
      <c r="H22" s="73" t="s">
        <v>143</v>
      </c>
      <c r="I22" s="78" cm="1">
        <f t="array" ref="I22">_xlfn.IFS(H22=PUNTAJES!$E$9,PUNTAJES!$F$9,H22=PUNTAJES!$E$10,PUNTAJES!$F$10,H22=PUNTAJES!$E$11,PUNTAJES!$F$11,H22=PUNTAJES!$E$12,PUNTAJES!$F$12,H22=PUNTAJES!$E$13,PUNTAJES!$F$13)</f>
        <v>4</v>
      </c>
      <c r="J22" s="79">
        <f>D22*I22</f>
        <v>1.6</v>
      </c>
      <c r="K22" s="73" t="s">
        <v>140</v>
      </c>
      <c r="L22" s="78" cm="1">
        <f t="array" ref="L22">_xlfn.IFS(K22=PUNTAJES!$E$9,PUNTAJES!$F$9,K22=PUNTAJES!$E$10,PUNTAJES!$F$10,K22=PUNTAJES!$E$11,PUNTAJES!$F$11,K22=PUNTAJES!$E$12,PUNTAJES!$F$12,K22=PUNTAJES!$E$13,PUNTAJES!$F$13)</f>
        <v>3</v>
      </c>
      <c r="M22" s="79">
        <f>D22*L23</f>
        <v>2</v>
      </c>
      <c r="N22" s="99"/>
    </row>
    <row r="23" spans="1:20" ht="30.6" customHeight="1">
      <c r="A23" s="1"/>
      <c r="B23" s="149" t="s">
        <v>151</v>
      </c>
      <c r="C23" s="150"/>
      <c r="D23" s="72">
        <v>0.2</v>
      </c>
      <c r="E23" s="74" t="s">
        <v>122</v>
      </c>
      <c r="F23" s="80" cm="1">
        <f t="array" ref="F23">_xlfn.IFS(E23=PUNTAJES!$B$4,PUNTAJES!$C$4,E23=PUNTAJES!$B$5,PUNTAJES!$C$5,E23=PUNTAJES!$B$6,PUNTAJES!$C$6,E23=PUNTAJES!$B$7,PUNTAJES!$C$7,E23=PUNTAJES!$B$8,PUNTAJES!$C$8,E23=PUNTAJES!$B$9,PUNTAJES!$C$9)</f>
        <v>5</v>
      </c>
      <c r="G23" s="79">
        <f t="shared" ref="G23:G27" si="0">D23*F23</f>
        <v>1</v>
      </c>
      <c r="H23" s="74" t="s">
        <v>125</v>
      </c>
      <c r="I23" s="80" cm="1">
        <f t="array" ref="I23">_xlfn.IFS(H23=PUNTAJES!$B$4,PUNTAJES!$C$4,H23=PUNTAJES!$B$5,PUNTAJES!$C$5,H23=PUNTAJES!$B$6,PUNTAJES!$C$6,H23=PUNTAJES!$B$7,PUNTAJES!$C$7,H23=PUNTAJES!$B$8,PUNTAJES!$C$8,H23=PUNTAJES!$B$9,PUNTAJES!$C$9)</f>
        <v>4</v>
      </c>
      <c r="J23" s="79">
        <f t="shared" ref="J23:J27" si="1">D23*I23</f>
        <v>0.8</v>
      </c>
      <c r="K23" s="74" t="s">
        <v>122</v>
      </c>
      <c r="L23" s="80" cm="1">
        <f t="array" ref="L23">_xlfn.IFS(K23=PUNTAJES!$B$4,PUNTAJES!$C$4,K23=PUNTAJES!$B$5,PUNTAJES!$C$5,K23=PUNTAJES!$B$6,PUNTAJES!$C$6,K23=PUNTAJES!$B$7,PUNTAJES!$C$7,K23=PUNTAJES!$B$8,PUNTAJES!$C$8,K23=PUNTAJES!$B$9,PUNTAJES!$C$9)</f>
        <v>5</v>
      </c>
      <c r="M23" s="79">
        <f t="shared" ref="M23:M27" si="2">D23*L24</f>
        <v>0.8</v>
      </c>
      <c r="N23" s="99"/>
    </row>
    <row r="24" spans="1:20" ht="30.6" customHeight="1">
      <c r="A24" s="2"/>
      <c r="B24" s="149" t="s">
        <v>139</v>
      </c>
      <c r="C24" s="150"/>
      <c r="D24" s="75">
        <v>0.1</v>
      </c>
      <c r="E24" s="76" t="s">
        <v>142</v>
      </c>
      <c r="F24" s="81" cm="1">
        <f t="array" ref="F24">_xlfn.IFS(E24=PUNTAJES!$B$12,PUNTAJES!$C$12,E24=PUNTAJES!$B$13,PUNTAJES!$C$13,E24=PUNTAJES!$B$14,PUNTAJES!$C$14,E24=PUNTAJES!$B$15,PUNTAJES!$C$15,E24=PUNTAJES!$B$16,PUNTAJES!$C$16)</f>
        <v>5</v>
      </c>
      <c r="G24" s="79">
        <f t="shared" si="0"/>
        <v>0.5</v>
      </c>
      <c r="H24" s="76" t="s">
        <v>142</v>
      </c>
      <c r="I24" s="81" cm="1">
        <f t="array" ref="I24">_xlfn.IFS(H24=PUNTAJES!$B$12,PUNTAJES!$C$12,H24=PUNTAJES!$B$13,PUNTAJES!$C$13,H24=PUNTAJES!$B$14,PUNTAJES!$C$14,H24=PUNTAJES!$B$15,PUNTAJES!$C$15,H24=PUNTAJES!$B$16,PUNTAJES!$C$16)</f>
        <v>5</v>
      </c>
      <c r="J24" s="79">
        <f t="shared" si="1"/>
        <v>0.5</v>
      </c>
      <c r="K24" s="76" t="s">
        <v>145</v>
      </c>
      <c r="L24" s="81" cm="1">
        <f t="array" ref="L24">_xlfn.IFS(K24=PUNTAJES!$B$12,PUNTAJES!$C$12,K24=PUNTAJES!$B$13,PUNTAJES!$C$13,K24=PUNTAJES!$B$14,PUNTAJES!$C$14,K24=PUNTAJES!$B$15,PUNTAJES!$C$15,K24=PUNTAJES!$B$16,PUNTAJES!$C$16)</f>
        <v>4</v>
      </c>
      <c r="M24" s="79">
        <f t="shared" si="2"/>
        <v>0.30000000000000004</v>
      </c>
      <c r="N24" s="107"/>
    </row>
    <row r="25" spans="1:20" ht="30.6" customHeight="1">
      <c r="A25" s="1"/>
      <c r="B25" s="149" t="s">
        <v>152</v>
      </c>
      <c r="C25" s="150"/>
      <c r="D25" s="72">
        <v>0.1</v>
      </c>
      <c r="E25" s="74" t="s">
        <v>123</v>
      </c>
      <c r="F25" s="80" cm="1">
        <f t="array" ref="F25">_xlfn.IFS(E25=PUNTAJES!$E$4,PUNTAJES!$F$4,E25=PUNTAJES!$E$5,PUNTAJES!$F$5,E25=PUNTAJES!$E$6,PUNTAJES!$F$6)</f>
        <v>3</v>
      </c>
      <c r="G25" s="79">
        <f t="shared" si="0"/>
        <v>0.30000000000000004</v>
      </c>
      <c r="H25" s="74" t="s">
        <v>123</v>
      </c>
      <c r="I25" s="80" cm="1">
        <f t="array" ref="I25">_xlfn.IFS(H25=PUNTAJES!$E$4,PUNTAJES!$F$4,H25=PUNTAJES!$E$5,PUNTAJES!$F$5,H25=PUNTAJES!$E$6,PUNTAJES!$F$6)</f>
        <v>3</v>
      </c>
      <c r="J25" s="79">
        <f t="shared" si="1"/>
        <v>0.30000000000000004</v>
      </c>
      <c r="K25" s="74" t="s">
        <v>123</v>
      </c>
      <c r="L25" s="80" cm="1">
        <f t="array" ref="L25">_xlfn.IFS(K25=PUNTAJES!$E$4,PUNTAJES!$F$4,K25=PUNTAJES!$E$5,PUNTAJES!$F$5,K25=PUNTAJES!$E$6,PUNTAJES!$F$6)</f>
        <v>3</v>
      </c>
      <c r="M25" s="79">
        <f t="shared" si="2"/>
        <v>0.4</v>
      </c>
      <c r="N25" s="99"/>
    </row>
    <row r="26" spans="1:20" ht="30.6" customHeight="1">
      <c r="A26" s="1"/>
      <c r="B26" s="149" t="s">
        <v>153</v>
      </c>
      <c r="C26" s="150"/>
      <c r="D26" s="72">
        <v>0.15</v>
      </c>
      <c r="E26" s="74" t="s">
        <v>136</v>
      </c>
      <c r="F26" s="80" cm="1">
        <f t="array" ref="F26">_xlfn.IFS(E26=PUNTAJES!$H$9,PUNTAJES!$I$9,E26=PUNTAJES!$H$10,PUNTAJES!$I$10,E26=PUNTAJES!$H$11,PUNTAJES!$I$11,E26=PUNTAJES!$H$12,PUNTAJES!$I$12)</f>
        <v>4</v>
      </c>
      <c r="G26" s="79">
        <f t="shared" si="0"/>
        <v>0.6</v>
      </c>
      <c r="H26" s="74" t="s">
        <v>136</v>
      </c>
      <c r="I26" s="80" cm="1">
        <f t="array" ref="I26">_xlfn.IFS(H26=PUNTAJES!$H$9,PUNTAJES!$I$9,H26=PUNTAJES!$H$10,PUNTAJES!$I$10,H26=PUNTAJES!$H$11,PUNTAJES!$I$11,H26=PUNTAJES!$H$12,PUNTAJES!$I$12)</f>
        <v>4</v>
      </c>
      <c r="J26" s="79">
        <f t="shared" si="1"/>
        <v>0.6</v>
      </c>
      <c r="K26" s="74" t="s">
        <v>136</v>
      </c>
      <c r="L26" s="80" cm="1">
        <f t="array" ref="L26">_xlfn.IFS(K26=PUNTAJES!$H$9,PUNTAJES!$I$9,K26=PUNTAJES!$H$10,PUNTAJES!$I$10,K26=PUNTAJES!$H$11,PUNTAJES!$I$11,K26=PUNTAJES!$H$12,PUNTAJES!$I$12)</f>
        <v>4</v>
      </c>
      <c r="M26" s="79">
        <f t="shared" si="2"/>
        <v>0.44999999999999996</v>
      </c>
      <c r="N26" s="99"/>
    </row>
    <row r="27" spans="1:20" ht="30.6" customHeight="1" thickBot="1">
      <c r="A27" s="1"/>
      <c r="B27" s="149" t="s">
        <v>154</v>
      </c>
      <c r="C27" s="150"/>
      <c r="D27" s="72">
        <v>0.05</v>
      </c>
      <c r="E27" s="74" t="s">
        <v>124</v>
      </c>
      <c r="F27" s="80" cm="1">
        <f t="array" ref="F27">_xlfn.IFS(E27=PUNTAJES!$H$4,PUNTAJES!$I$4,E27=PUNTAJES!$H$5,PUNTAJES!$I$5,E27=PUNTAJES!$H$6,PUNTAJES!$I$6)</f>
        <v>3</v>
      </c>
      <c r="G27" s="115">
        <f t="shared" si="0"/>
        <v>0.15000000000000002</v>
      </c>
      <c r="H27" s="74" t="s">
        <v>124</v>
      </c>
      <c r="I27" s="80" cm="1">
        <f t="array" ref="I27">_xlfn.IFS(H27=PUNTAJES!$H$4,PUNTAJES!$I$4,H27=PUNTAJES!$H$5,PUNTAJES!$I$5,H27=PUNTAJES!$H$6,PUNTAJES!$I$6)</f>
        <v>3</v>
      </c>
      <c r="J27" s="115">
        <f t="shared" si="1"/>
        <v>0.15000000000000002</v>
      </c>
      <c r="K27" s="74" t="s">
        <v>124</v>
      </c>
      <c r="L27" s="80" cm="1">
        <f t="array" ref="L27">_xlfn.IFS(K27=PUNTAJES!$H$4,PUNTAJES!$I$4,K27=PUNTAJES!$H$5,PUNTAJES!$I$5,K27=PUNTAJES!$H$6,PUNTAJES!$I$6)</f>
        <v>3</v>
      </c>
      <c r="M27" s="115">
        <f t="shared" si="2"/>
        <v>1.1000000000000001</v>
      </c>
      <c r="N27" s="99"/>
    </row>
    <row r="28" spans="1:20" ht="30.6" customHeight="1" thickBot="1">
      <c r="A28" s="1"/>
      <c r="B28" s="149" t="s">
        <v>12</v>
      </c>
      <c r="C28" s="150"/>
      <c r="D28" s="77">
        <f>SUM(D22:D27)</f>
        <v>1</v>
      </c>
      <c r="E28" s="84" t="s">
        <v>155</v>
      </c>
      <c r="F28" s="114">
        <f>SUM(F22:F27)</f>
        <v>23</v>
      </c>
      <c r="G28" s="116">
        <f>SUM(G22:G27)</f>
        <v>3.75</v>
      </c>
      <c r="H28" s="84" t="s">
        <v>155</v>
      </c>
      <c r="I28" s="114">
        <f>SUM(I22:I27)</f>
        <v>23</v>
      </c>
      <c r="J28" s="116">
        <f>SUM(J22:J27)</f>
        <v>3.95</v>
      </c>
      <c r="K28" s="84" t="s">
        <v>155</v>
      </c>
      <c r="L28" s="114">
        <f>SUM(L22:L27)</f>
        <v>22</v>
      </c>
      <c r="M28" s="116">
        <f>SUM(M22:M27)</f>
        <v>5.0499999999999989</v>
      </c>
      <c r="N28" s="99"/>
    </row>
    <row r="29" spans="1:20" ht="31.8" customHeight="1">
      <c r="A29" s="1"/>
      <c r="B29" s="108"/>
      <c r="C29" s="156" t="s">
        <v>15</v>
      </c>
      <c r="D29" s="157"/>
      <c r="E29" s="142"/>
      <c r="F29" s="143"/>
      <c r="G29" s="144"/>
      <c r="H29" s="142"/>
      <c r="I29" s="143"/>
      <c r="J29" s="144"/>
      <c r="K29" s="142"/>
      <c r="L29" s="143"/>
      <c r="M29" s="144"/>
      <c r="N29" s="142"/>
      <c r="O29" s="143"/>
      <c r="P29" s="144"/>
      <c r="Q29" s="142"/>
      <c r="R29" s="143"/>
      <c r="S29" s="144"/>
      <c r="T29" s="99"/>
    </row>
    <row r="30" spans="1:20" ht="31.8" customHeight="1">
      <c r="A30" s="1"/>
      <c r="B30" s="108"/>
      <c r="C30" s="153" t="s">
        <v>157</v>
      </c>
      <c r="D30" s="155"/>
      <c r="E30" s="142"/>
      <c r="F30" s="143"/>
      <c r="G30" s="145"/>
      <c r="H30" s="142"/>
      <c r="I30" s="143"/>
      <c r="J30" s="145"/>
      <c r="K30" s="142"/>
      <c r="L30" s="143"/>
      <c r="M30" s="145"/>
      <c r="N30" s="142"/>
      <c r="O30" s="143"/>
      <c r="P30" s="145"/>
      <c r="Q30" s="142"/>
      <c r="R30" s="143"/>
      <c r="S30" s="145"/>
      <c r="T30" s="99"/>
    </row>
    <row r="31" spans="1:20" ht="31.8" customHeight="1">
      <c r="A31" s="1"/>
      <c r="B31" s="108"/>
      <c r="C31" s="153" t="s">
        <v>16</v>
      </c>
      <c r="D31" s="154"/>
      <c r="E31" s="142"/>
      <c r="F31" s="143"/>
      <c r="G31" s="145"/>
      <c r="H31" s="142"/>
      <c r="I31" s="143"/>
      <c r="J31" s="145"/>
      <c r="K31" s="142"/>
      <c r="L31" s="143"/>
      <c r="M31" s="145"/>
      <c r="N31" s="142"/>
      <c r="O31" s="143"/>
      <c r="P31" s="145"/>
      <c r="Q31" s="142"/>
      <c r="R31" s="143"/>
      <c r="S31" s="145"/>
      <c r="T31" s="99"/>
    </row>
    <row r="32" spans="1:20" ht="36.6" customHeight="1">
      <c r="A32" s="1"/>
      <c r="B32" s="106"/>
      <c r="C32" s="3"/>
      <c r="D32" s="3"/>
      <c r="E32" s="11"/>
      <c r="F32" s="11"/>
      <c r="G32" s="11"/>
      <c r="H32" s="11"/>
      <c r="I32" s="11"/>
      <c r="J32" s="11"/>
      <c r="K32" s="11"/>
      <c r="L32" s="11"/>
      <c r="M32" s="11"/>
      <c r="N32" s="185"/>
      <c r="O32" s="186"/>
      <c r="P32" s="187"/>
      <c r="Q32" s="11"/>
      <c r="R32" s="11"/>
      <c r="S32" s="11"/>
      <c r="T32" s="99"/>
    </row>
    <row r="33" spans="1:20" ht="29.4" customHeight="1">
      <c r="A33" s="2"/>
      <c r="B33" s="221" t="s">
        <v>17</v>
      </c>
      <c r="C33" s="206"/>
      <c r="D33" s="206"/>
      <c r="E33" s="218"/>
      <c r="F33" s="218"/>
      <c r="G33" s="219"/>
      <c r="H33" s="219"/>
      <c r="I33" s="219"/>
      <c r="J33" s="219"/>
      <c r="K33" s="219"/>
      <c r="L33" s="219"/>
      <c r="M33" s="219"/>
      <c r="N33" s="219"/>
      <c r="O33" s="219"/>
      <c r="P33" s="219"/>
      <c r="Q33" s="219"/>
      <c r="R33" s="219"/>
      <c r="S33" s="219"/>
      <c r="T33" s="107"/>
    </row>
    <row r="34" spans="1:20" ht="14.25" customHeight="1">
      <c r="A34" s="2"/>
      <c r="B34" s="109"/>
      <c r="C34" s="12"/>
      <c r="D34" s="12"/>
      <c r="E34" s="219"/>
      <c r="F34" s="219"/>
      <c r="G34" s="220"/>
      <c r="H34" s="220"/>
      <c r="I34" s="220"/>
      <c r="J34" s="220"/>
      <c r="K34" s="220"/>
      <c r="L34" s="220"/>
      <c r="M34" s="220"/>
      <c r="N34" s="220"/>
      <c r="O34" s="220"/>
      <c r="P34" s="220"/>
      <c r="Q34" s="220"/>
      <c r="R34" s="220"/>
      <c r="S34" s="219"/>
      <c r="T34" s="107"/>
    </row>
    <row r="35" spans="1:20" ht="14.25" customHeight="1">
      <c r="A35" s="2"/>
      <c r="B35" s="106"/>
      <c r="C35" s="13"/>
      <c r="D35" s="13"/>
      <c r="E35" s="219"/>
      <c r="F35" s="219"/>
      <c r="G35" s="219"/>
      <c r="H35" s="219"/>
      <c r="I35" s="219"/>
      <c r="J35" s="219"/>
      <c r="K35" s="219"/>
      <c r="L35" s="219"/>
      <c r="M35" s="219"/>
      <c r="N35" s="219"/>
      <c r="O35" s="219"/>
      <c r="P35" s="219"/>
      <c r="Q35" s="219"/>
      <c r="R35" s="219"/>
      <c r="S35" s="219"/>
      <c r="T35" s="107"/>
    </row>
    <row r="36" spans="1:20" ht="14.25" customHeight="1" thickBot="1">
      <c r="A36" s="1"/>
      <c r="B36" s="110"/>
      <c r="C36" s="111"/>
      <c r="D36" s="111"/>
      <c r="E36" s="112"/>
      <c r="F36" s="112"/>
      <c r="G36" s="112"/>
      <c r="H36" s="112"/>
      <c r="I36" s="112"/>
      <c r="J36" s="112"/>
      <c r="K36" s="112"/>
      <c r="L36" s="112"/>
      <c r="M36" s="112"/>
      <c r="N36" s="112"/>
      <c r="O36" s="112"/>
      <c r="P36" s="112"/>
      <c r="Q36" s="112"/>
      <c r="R36" s="112"/>
      <c r="S36" s="112"/>
      <c r="T36" s="113"/>
    </row>
    <row r="37" spans="1:20" ht="14.25" customHeight="1">
      <c r="A37" s="1"/>
      <c r="B37" s="2"/>
      <c r="C37" s="1"/>
      <c r="D37" s="1"/>
      <c r="E37" s="1"/>
      <c r="F37" s="1"/>
      <c r="G37" s="1"/>
      <c r="H37" s="1"/>
      <c r="I37" s="1"/>
      <c r="J37" s="1"/>
      <c r="K37" s="1"/>
      <c r="L37" s="1"/>
      <c r="M37" s="1"/>
      <c r="N37" s="1"/>
      <c r="O37" s="1"/>
      <c r="P37" s="1"/>
      <c r="Q37" s="1"/>
      <c r="R37" s="1"/>
      <c r="S37" s="1"/>
      <c r="T37" s="1"/>
    </row>
    <row r="38" spans="1:20" ht="14.25" customHeight="1">
      <c r="A38" s="1"/>
      <c r="B38" s="2"/>
      <c r="C38" s="1"/>
      <c r="D38" s="1"/>
      <c r="E38" s="1"/>
      <c r="F38" s="1"/>
      <c r="G38" s="1"/>
      <c r="H38" s="1"/>
      <c r="I38" s="1"/>
      <c r="J38" s="1"/>
      <c r="K38" s="1"/>
      <c r="L38" s="1"/>
      <c r="M38" s="1"/>
      <c r="N38" s="1"/>
      <c r="O38" s="1"/>
      <c r="P38" s="1"/>
      <c r="Q38" s="1"/>
      <c r="R38" s="1"/>
      <c r="S38" s="1"/>
      <c r="T38" s="1"/>
    </row>
    <row r="39" spans="1:20" ht="14.25" customHeight="1">
      <c r="A39" s="1"/>
      <c r="B39" s="2"/>
      <c r="C39" s="1"/>
      <c r="D39" s="1"/>
      <c r="E39" s="1"/>
      <c r="F39" s="1"/>
      <c r="G39" s="1"/>
      <c r="H39" s="1"/>
      <c r="I39" s="1"/>
      <c r="J39" s="1"/>
      <c r="K39" s="1"/>
      <c r="L39" s="1"/>
      <c r="M39" s="1"/>
      <c r="N39" s="1"/>
      <c r="O39" s="1"/>
      <c r="P39" s="1"/>
      <c r="Q39" s="1"/>
      <c r="R39" s="1"/>
      <c r="S39" s="1"/>
      <c r="T39" s="1"/>
    </row>
    <row r="40" spans="1:20" ht="14.25" customHeight="1">
      <c r="A40" s="1"/>
      <c r="B40" s="2"/>
      <c r="C40" s="1"/>
      <c r="D40" s="1"/>
      <c r="E40" s="1"/>
      <c r="F40" s="1"/>
      <c r="G40" s="1"/>
      <c r="H40" s="1"/>
      <c r="I40" s="1"/>
      <c r="J40" s="1"/>
      <c r="K40" s="1"/>
      <c r="L40" s="1"/>
      <c r="M40" s="1"/>
      <c r="N40" s="1"/>
      <c r="O40" s="1"/>
      <c r="P40" s="1"/>
      <c r="Q40" s="1"/>
      <c r="R40" s="1"/>
      <c r="S40" s="1"/>
      <c r="T40" s="1"/>
    </row>
    <row r="41" spans="1:20" ht="14.25" customHeight="1">
      <c r="A41" s="1"/>
      <c r="B41" s="2"/>
      <c r="C41" s="1"/>
      <c r="D41" s="1"/>
      <c r="E41" s="1"/>
      <c r="F41" s="1"/>
      <c r="G41" s="1"/>
      <c r="H41" s="1"/>
      <c r="I41" s="1"/>
      <c r="J41" s="1"/>
      <c r="K41" s="1"/>
      <c r="L41" s="1"/>
      <c r="M41" s="1"/>
      <c r="N41" s="1"/>
      <c r="O41" s="1"/>
      <c r="P41" s="1"/>
      <c r="Q41" s="1"/>
      <c r="R41" s="1"/>
      <c r="S41" s="1"/>
      <c r="T41" s="1"/>
    </row>
    <row r="42" spans="1:20" ht="14.25" customHeight="1">
      <c r="A42" s="1"/>
      <c r="B42" s="2"/>
      <c r="C42" s="1"/>
      <c r="D42" s="1"/>
      <c r="E42" s="1"/>
      <c r="F42" s="1"/>
      <c r="G42" s="1"/>
      <c r="H42" s="1"/>
      <c r="I42" s="1"/>
      <c r="J42" s="1"/>
      <c r="K42" s="1"/>
      <c r="L42" s="1"/>
      <c r="M42" s="1"/>
      <c r="N42" s="1"/>
      <c r="O42" s="1"/>
      <c r="P42" s="1"/>
      <c r="Q42" s="1"/>
      <c r="R42" s="1"/>
      <c r="S42" s="1"/>
      <c r="T42" s="1"/>
    </row>
    <row r="43" spans="1:20" ht="14.25" customHeight="1">
      <c r="A43" s="1"/>
      <c r="B43" s="2"/>
      <c r="C43" s="1"/>
      <c r="D43" s="1"/>
      <c r="E43" s="1"/>
      <c r="F43" s="1"/>
      <c r="G43" s="1"/>
      <c r="H43" s="1"/>
      <c r="I43" s="1"/>
      <c r="J43" s="1"/>
      <c r="K43" s="1"/>
      <c r="L43" s="1"/>
      <c r="M43" s="1"/>
      <c r="N43" s="1"/>
      <c r="O43" s="1"/>
      <c r="P43" s="1"/>
      <c r="Q43" s="1"/>
      <c r="R43" s="1"/>
      <c r="S43" s="1"/>
      <c r="T43" s="1"/>
    </row>
    <row r="44" spans="1:20" ht="14.25" customHeight="1">
      <c r="A44" s="1"/>
      <c r="B44" s="2"/>
      <c r="C44" s="1"/>
      <c r="D44" s="1"/>
      <c r="E44" s="1"/>
      <c r="F44" s="1"/>
      <c r="G44" s="1"/>
      <c r="H44" s="1"/>
      <c r="I44" s="1"/>
      <c r="J44" s="1"/>
      <c r="K44" s="1"/>
      <c r="L44" s="1"/>
      <c r="M44" s="1"/>
      <c r="N44" s="1"/>
      <c r="O44" s="1"/>
      <c r="P44" s="1"/>
      <c r="Q44" s="1"/>
      <c r="R44" s="1"/>
      <c r="S44" s="1"/>
      <c r="T44" s="1"/>
    </row>
    <row r="45" spans="1:20" ht="14.25" customHeight="1">
      <c r="A45" s="1"/>
      <c r="B45" s="2"/>
      <c r="C45" s="1"/>
      <c r="D45" s="1"/>
      <c r="E45" s="1"/>
      <c r="F45" s="1"/>
      <c r="G45" s="1"/>
      <c r="H45" s="1"/>
      <c r="I45" s="1"/>
      <c r="J45" s="1"/>
      <c r="K45" s="1"/>
      <c r="L45" s="1"/>
      <c r="M45" s="1"/>
      <c r="N45" s="1"/>
      <c r="O45" s="1"/>
      <c r="P45" s="1"/>
      <c r="Q45" s="1"/>
      <c r="R45" s="1"/>
      <c r="S45" s="1"/>
      <c r="T45" s="1"/>
    </row>
    <row r="46" spans="1:20" ht="14.25" customHeight="1">
      <c r="A46" s="1"/>
      <c r="B46" s="2"/>
      <c r="C46" s="1"/>
      <c r="D46" s="1"/>
      <c r="E46" s="1"/>
      <c r="F46" s="1"/>
      <c r="G46" s="1"/>
      <c r="H46" s="1"/>
      <c r="I46" s="1"/>
      <c r="J46" s="1"/>
      <c r="K46" s="1"/>
      <c r="L46" s="1"/>
      <c r="M46" s="1"/>
      <c r="N46" s="1"/>
      <c r="O46" s="1"/>
      <c r="P46" s="1"/>
      <c r="Q46" s="1"/>
      <c r="R46" s="1"/>
      <c r="S46" s="1"/>
      <c r="T46" s="1"/>
    </row>
    <row r="47" spans="1:20" ht="14.25" customHeight="1">
      <c r="A47" s="1"/>
      <c r="B47" s="2"/>
      <c r="C47" s="1"/>
      <c r="D47" s="1"/>
      <c r="E47" s="1"/>
      <c r="F47" s="1"/>
      <c r="G47" s="1"/>
      <c r="H47" s="1"/>
      <c r="I47" s="1"/>
      <c r="J47" s="1"/>
      <c r="K47" s="1"/>
      <c r="L47" s="1"/>
      <c r="M47" s="1"/>
      <c r="N47" s="1"/>
      <c r="O47" s="1"/>
      <c r="P47" s="1"/>
      <c r="Q47" s="1"/>
      <c r="R47" s="1"/>
      <c r="S47" s="1"/>
      <c r="T47" s="1"/>
    </row>
    <row r="48" spans="1:20" ht="14.25" customHeight="1">
      <c r="A48" s="1"/>
      <c r="B48" s="2"/>
      <c r="C48" s="1"/>
      <c r="D48" s="1"/>
      <c r="E48" s="1"/>
      <c r="F48" s="1"/>
      <c r="G48" s="1"/>
      <c r="H48" s="1"/>
      <c r="I48" s="1"/>
      <c r="J48" s="1"/>
      <c r="K48" s="1"/>
      <c r="L48" s="1"/>
      <c r="M48" s="1"/>
      <c r="N48" s="1"/>
      <c r="O48" s="1"/>
      <c r="P48" s="1"/>
      <c r="Q48" s="1"/>
      <c r="R48" s="1"/>
      <c r="S48" s="1"/>
      <c r="T48" s="1"/>
    </row>
    <row r="49" spans="1:20" ht="14.25" customHeight="1">
      <c r="A49" s="1"/>
      <c r="B49" s="2"/>
      <c r="C49" s="1"/>
      <c r="D49" s="1"/>
      <c r="E49" s="1"/>
      <c r="F49" s="1"/>
      <c r="G49" s="1"/>
      <c r="H49" s="1"/>
      <c r="I49" s="1"/>
      <c r="J49" s="1"/>
      <c r="K49" s="1"/>
      <c r="L49" s="1"/>
      <c r="M49" s="1"/>
      <c r="N49" s="1"/>
      <c r="O49" s="1"/>
      <c r="P49" s="1"/>
      <c r="Q49" s="1"/>
      <c r="R49" s="1"/>
      <c r="S49" s="1"/>
      <c r="T49" s="1"/>
    </row>
    <row r="50" spans="1:20" ht="14.25" customHeight="1">
      <c r="A50" s="1"/>
      <c r="B50" s="2"/>
      <c r="C50" s="1"/>
      <c r="D50" s="1"/>
      <c r="E50" s="1"/>
      <c r="F50" s="1"/>
      <c r="G50" s="1"/>
      <c r="H50" s="1"/>
      <c r="I50" s="1"/>
      <c r="J50" s="1"/>
      <c r="K50" s="1"/>
      <c r="L50" s="1"/>
      <c r="M50" s="1"/>
      <c r="N50" s="1"/>
      <c r="O50" s="1"/>
      <c r="P50" s="1"/>
      <c r="Q50" s="1"/>
      <c r="R50" s="1"/>
      <c r="S50" s="1"/>
      <c r="T50" s="1"/>
    </row>
    <row r="51" spans="1:20" ht="14.25" customHeight="1">
      <c r="A51" s="1"/>
      <c r="B51" s="2"/>
      <c r="C51" s="1"/>
      <c r="D51" s="1"/>
      <c r="E51" s="1"/>
      <c r="F51" s="1"/>
      <c r="G51" s="1"/>
      <c r="H51" s="1"/>
      <c r="I51" s="1"/>
      <c r="J51" s="1"/>
      <c r="K51" s="1"/>
      <c r="L51" s="1"/>
      <c r="M51" s="1"/>
      <c r="N51" s="1"/>
      <c r="O51" s="1"/>
      <c r="P51" s="1"/>
      <c r="Q51" s="1"/>
      <c r="R51" s="1"/>
      <c r="S51" s="1"/>
      <c r="T51" s="1"/>
    </row>
    <row r="52" spans="1:20" ht="14.25" customHeight="1">
      <c r="A52" s="1"/>
      <c r="B52" s="2"/>
      <c r="C52" s="1"/>
      <c r="D52" s="1"/>
      <c r="E52" s="1"/>
      <c r="F52" s="1"/>
      <c r="G52" s="1"/>
      <c r="H52" s="1"/>
      <c r="I52" s="1"/>
      <c r="J52" s="1"/>
      <c r="K52" s="1"/>
      <c r="L52" s="1"/>
      <c r="M52" s="1"/>
      <c r="N52" s="1"/>
      <c r="O52" s="1"/>
      <c r="P52" s="1"/>
      <c r="Q52" s="1"/>
      <c r="R52" s="1"/>
      <c r="S52" s="1"/>
      <c r="T52" s="1"/>
    </row>
    <row r="53" spans="1:20" ht="14.25" customHeight="1">
      <c r="A53" s="1"/>
      <c r="B53" s="2"/>
      <c r="C53" s="1"/>
      <c r="D53" s="1"/>
      <c r="E53" s="1"/>
      <c r="F53" s="1"/>
      <c r="G53" s="1"/>
      <c r="H53" s="1"/>
      <c r="I53" s="1"/>
      <c r="J53" s="1"/>
      <c r="K53" s="1"/>
      <c r="L53" s="1"/>
      <c r="M53" s="1"/>
      <c r="N53" s="1"/>
      <c r="O53" s="1"/>
      <c r="P53" s="1"/>
      <c r="Q53" s="1"/>
      <c r="R53" s="1"/>
      <c r="S53" s="1"/>
      <c r="T53" s="1"/>
    </row>
    <row r="54" spans="1:20" ht="14.25" customHeight="1">
      <c r="A54" s="1"/>
      <c r="B54" s="2"/>
      <c r="C54" s="1"/>
      <c r="D54" s="1"/>
      <c r="E54" s="1"/>
      <c r="F54" s="1"/>
      <c r="G54" s="1"/>
      <c r="H54" s="1"/>
      <c r="I54" s="1"/>
      <c r="J54" s="1"/>
      <c r="K54" s="1"/>
      <c r="L54" s="1"/>
      <c r="M54" s="1"/>
      <c r="N54" s="1"/>
      <c r="O54" s="1"/>
      <c r="P54" s="1"/>
      <c r="Q54" s="1"/>
      <c r="R54" s="1"/>
      <c r="S54" s="1"/>
      <c r="T54" s="1"/>
    </row>
    <row r="55" spans="1:20" ht="14.25" customHeight="1">
      <c r="A55" s="1"/>
      <c r="B55" s="2"/>
      <c r="C55" s="1"/>
      <c r="D55" s="1"/>
      <c r="E55" s="1"/>
      <c r="F55" s="1"/>
      <c r="G55" s="1"/>
      <c r="H55" s="1"/>
      <c r="I55" s="1"/>
      <c r="J55" s="1"/>
      <c r="K55" s="1"/>
      <c r="L55" s="1"/>
      <c r="M55" s="1"/>
      <c r="N55" s="1"/>
      <c r="O55" s="1"/>
      <c r="P55" s="1"/>
      <c r="Q55" s="1"/>
      <c r="R55" s="1"/>
      <c r="S55" s="1"/>
      <c r="T55" s="1"/>
    </row>
    <row r="56" spans="1:20" ht="14.25" customHeight="1">
      <c r="A56" s="1"/>
      <c r="B56" s="2"/>
      <c r="C56" s="1"/>
      <c r="D56" s="1"/>
      <c r="E56" s="1"/>
      <c r="F56" s="1"/>
      <c r="G56" s="1"/>
      <c r="H56" s="1"/>
      <c r="I56" s="1"/>
      <c r="J56" s="1"/>
      <c r="K56" s="1"/>
      <c r="L56" s="1"/>
      <c r="M56" s="1"/>
      <c r="N56" s="1"/>
      <c r="O56" s="1"/>
      <c r="P56" s="1"/>
      <c r="Q56" s="1"/>
      <c r="R56" s="1"/>
      <c r="S56" s="1"/>
      <c r="T56" s="1"/>
    </row>
    <row r="57" spans="1:20" ht="14.25" customHeight="1">
      <c r="A57" s="1"/>
      <c r="B57" s="2"/>
      <c r="C57" s="1"/>
      <c r="D57" s="1"/>
      <c r="E57" s="1"/>
      <c r="F57" s="1"/>
      <c r="G57" s="1"/>
      <c r="H57" s="1"/>
      <c r="I57" s="1"/>
      <c r="J57" s="1"/>
      <c r="K57" s="1"/>
      <c r="L57" s="1"/>
      <c r="M57" s="1"/>
      <c r="N57" s="1"/>
      <c r="O57" s="1"/>
      <c r="P57" s="1"/>
      <c r="Q57" s="1"/>
      <c r="R57" s="1"/>
      <c r="S57" s="1"/>
      <c r="T57" s="1"/>
    </row>
    <row r="58" spans="1:20" ht="14.25" customHeight="1">
      <c r="A58" s="1"/>
      <c r="B58" s="2"/>
      <c r="C58" s="1"/>
      <c r="D58" s="1"/>
      <c r="E58" s="1"/>
      <c r="F58" s="1"/>
      <c r="G58" s="1"/>
      <c r="H58" s="1"/>
      <c r="I58" s="1"/>
      <c r="J58" s="1"/>
      <c r="K58" s="1"/>
      <c r="L58" s="1"/>
      <c r="M58" s="1"/>
      <c r="N58" s="1"/>
      <c r="O58" s="1"/>
      <c r="P58" s="1"/>
      <c r="Q58" s="1"/>
      <c r="R58" s="1"/>
      <c r="S58" s="1"/>
      <c r="T58" s="1"/>
    </row>
    <row r="59" spans="1:20" ht="14.25" customHeight="1">
      <c r="A59" s="1"/>
      <c r="B59" s="2"/>
      <c r="C59" s="1"/>
      <c r="D59" s="1"/>
      <c r="E59" s="1"/>
      <c r="F59" s="1"/>
      <c r="G59" s="1"/>
      <c r="H59" s="1"/>
      <c r="I59" s="1"/>
      <c r="J59" s="1"/>
      <c r="K59" s="1"/>
      <c r="L59" s="1"/>
      <c r="M59" s="1"/>
      <c r="N59" s="1"/>
      <c r="O59" s="1"/>
      <c r="P59" s="1"/>
      <c r="Q59" s="1"/>
      <c r="R59" s="1"/>
      <c r="S59" s="1"/>
      <c r="T59" s="1"/>
    </row>
    <row r="60" spans="1:20" ht="14.25" customHeight="1">
      <c r="A60" s="1"/>
      <c r="B60" s="2"/>
      <c r="C60" s="1"/>
      <c r="D60" s="1"/>
      <c r="E60" s="1"/>
      <c r="F60" s="1"/>
      <c r="G60" s="1"/>
      <c r="H60" s="1"/>
      <c r="I60" s="1"/>
      <c r="J60" s="1"/>
      <c r="K60" s="1"/>
      <c r="L60" s="1"/>
      <c r="M60" s="1"/>
      <c r="N60" s="1"/>
      <c r="O60" s="1"/>
      <c r="P60" s="1"/>
      <c r="Q60" s="1"/>
      <c r="R60" s="1"/>
      <c r="S60" s="1"/>
      <c r="T60" s="1"/>
    </row>
    <row r="61" spans="1:20" ht="14.25" customHeight="1">
      <c r="A61" s="1"/>
      <c r="B61" s="2"/>
      <c r="C61" s="1"/>
      <c r="D61" s="1"/>
      <c r="E61" s="1"/>
      <c r="F61" s="1"/>
      <c r="G61" s="1"/>
      <c r="H61" s="1"/>
      <c r="I61" s="1"/>
      <c r="J61" s="1"/>
      <c r="K61" s="1"/>
      <c r="L61" s="1"/>
      <c r="M61" s="1"/>
      <c r="N61" s="1"/>
      <c r="O61" s="1"/>
      <c r="P61" s="1"/>
      <c r="Q61" s="1"/>
      <c r="R61" s="1"/>
      <c r="S61" s="1"/>
      <c r="T61" s="1"/>
    </row>
    <row r="62" spans="1:20" ht="14.25" customHeight="1">
      <c r="A62" s="1"/>
      <c r="B62" s="2"/>
      <c r="C62" s="1"/>
      <c r="D62" s="1"/>
      <c r="E62" s="1"/>
      <c r="F62" s="1"/>
      <c r="G62" s="1"/>
      <c r="H62" s="1"/>
      <c r="I62" s="1"/>
      <c r="J62" s="1"/>
      <c r="K62" s="1"/>
      <c r="L62" s="1"/>
      <c r="M62" s="1"/>
      <c r="N62" s="1"/>
      <c r="O62" s="1"/>
      <c r="P62" s="1"/>
      <c r="Q62" s="1"/>
      <c r="R62" s="1"/>
      <c r="S62" s="1"/>
      <c r="T62" s="1"/>
    </row>
    <row r="63" spans="1:20" ht="14.25" customHeight="1">
      <c r="A63" s="1"/>
      <c r="B63" s="2"/>
      <c r="C63" s="1"/>
      <c r="D63" s="1"/>
      <c r="E63" s="1"/>
      <c r="F63" s="1"/>
      <c r="G63" s="1"/>
      <c r="H63" s="1"/>
      <c r="I63" s="1"/>
      <c r="J63" s="1"/>
      <c r="K63" s="1"/>
      <c r="L63" s="1"/>
      <c r="M63" s="1"/>
      <c r="N63" s="1"/>
      <c r="O63" s="1"/>
      <c r="P63" s="1"/>
      <c r="Q63" s="1"/>
      <c r="R63" s="1"/>
      <c r="S63" s="1"/>
      <c r="T63" s="1"/>
    </row>
    <row r="64" spans="1:20" ht="14.25" customHeight="1">
      <c r="A64" s="1"/>
      <c r="B64" s="2"/>
      <c r="C64" s="1"/>
      <c r="D64" s="1"/>
      <c r="E64" s="1"/>
      <c r="F64" s="1"/>
      <c r="G64" s="1"/>
      <c r="H64" s="1"/>
      <c r="I64" s="1"/>
      <c r="J64" s="1"/>
      <c r="K64" s="1"/>
      <c r="L64" s="1"/>
      <c r="M64" s="1"/>
      <c r="N64" s="1"/>
      <c r="O64" s="1"/>
      <c r="P64" s="1"/>
      <c r="Q64" s="1"/>
      <c r="R64" s="1"/>
      <c r="S64" s="1"/>
      <c r="T64" s="1"/>
    </row>
    <row r="65" spans="1:20" ht="14.25" customHeight="1">
      <c r="A65" s="1"/>
      <c r="B65" s="2"/>
      <c r="C65" s="1"/>
      <c r="D65" s="1"/>
      <c r="E65" s="1"/>
      <c r="F65" s="1"/>
      <c r="G65" s="1"/>
      <c r="H65" s="1"/>
      <c r="I65" s="1"/>
      <c r="J65" s="1"/>
      <c r="K65" s="1"/>
      <c r="L65" s="1"/>
      <c r="M65" s="1"/>
      <c r="N65" s="1"/>
      <c r="O65" s="1"/>
      <c r="P65" s="1"/>
      <c r="Q65" s="1"/>
      <c r="R65" s="1"/>
      <c r="S65" s="1"/>
      <c r="T65" s="1"/>
    </row>
    <row r="66" spans="1:20" ht="14.25" customHeight="1">
      <c r="A66" s="1"/>
      <c r="B66" s="2"/>
      <c r="C66" s="1"/>
      <c r="D66" s="1"/>
      <c r="E66" s="1"/>
      <c r="F66" s="1"/>
      <c r="G66" s="1"/>
      <c r="H66" s="1"/>
      <c r="I66" s="1"/>
      <c r="J66" s="1"/>
      <c r="K66" s="1"/>
      <c r="L66" s="1"/>
      <c r="M66" s="1"/>
      <c r="N66" s="1"/>
      <c r="O66" s="1"/>
      <c r="P66" s="1"/>
      <c r="Q66" s="1"/>
      <c r="R66" s="1"/>
      <c r="S66" s="1"/>
      <c r="T66" s="1"/>
    </row>
    <row r="67" spans="1:20" ht="14.25" customHeight="1">
      <c r="A67" s="1"/>
      <c r="B67" s="2"/>
      <c r="C67" s="1"/>
      <c r="D67" s="1"/>
      <c r="E67" s="1"/>
      <c r="F67" s="1"/>
      <c r="G67" s="1"/>
      <c r="H67" s="1"/>
      <c r="I67" s="1"/>
      <c r="J67" s="1"/>
      <c r="K67" s="1"/>
      <c r="L67" s="1"/>
      <c r="M67" s="1"/>
      <c r="N67" s="1"/>
      <c r="O67" s="1"/>
      <c r="P67" s="1"/>
      <c r="Q67" s="1"/>
      <c r="R67" s="1"/>
      <c r="S67" s="1"/>
      <c r="T67" s="1"/>
    </row>
    <row r="68" spans="1:20" ht="14.25" customHeight="1">
      <c r="A68" s="1"/>
      <c r="B68" s="2"/>
      <c r="C68" s="1"/>
      <c r="D68" s="1"/>
      <c r="E68" s="1"/>
      <c r="F68" s="1"/>
      <c r="G68" s="1"/>
      <c r="H68" s="1"/>
      <c r="I68" s="1"/>
      <c r="J68" s="1"/>
      <c r="K68" s="1"/>
      <c r="L68" s="1"/>
      <c r="M68" s="1"/>
      <c r="N68" s="1"/>
      <c r="O68" s="1"/>
      <c r="P68" s="1"/>
      <c r="Q68" s="1"/>
      <c r="R68" s="1"/>
      <c r="S68" s="1"/>
      <c r="T68" s="1"/>
    </row>
    <row r="69" spans="1:20" ht="14.25" customHeight="1">
      <c r="A69" s="1"/>
      <c r="B69" s="2"/>
      <c r="C69" s="1"/>
      <c r="D69" s="1"/>
      <c r="E69" s="1"/>
      <c r="F69" s="1"/>
      <c r="G69" s="1"/>
      <c r="H69" s="1"/>
      <c r="I69" s="1"/>
      <c r="J69" s="1"/>
      <c r="K69" s="1"/>
      <c r="L69" s="1"/>
      <c r="M69" s="1"/>
      <c r="N69" s="1"/>
      <c r="O69" s="1"/>
      <c r="P69" s="1"/>
      <c r="Q69" s="1"/>
      <c r="R69" s="1"/>
      <c r="S69" s="1"/>
      <c r="T69" s="1"/>
    </row>
    <row r="70" spans="1:20" ht="14.25" customHeight="1">
      <c r="A70" s="1"/>
      <c r="B70" s="2"/>
      <c r="C70" s="1"/>
      <c r="D70" s="1"/>
      <c r="E70" s="1"/>
      <c r="F70" s="1"/>
      <c r="G70" s="1"/>
      <c r="H70" s="1"/>
      <c r="I70" s="1"/>
      <c r="J70" s="1"/>
      <c r="K70" s="1"/>
      <c r="L70" s="1"/>
      <c r="M70" s="1"/>
      <c r="N70" s="1"/>
      <c r="O70" s="1"/>
      <c r="P70" s="1"/>
      <c r="Q70" s="1"/>
      <c r="R70" s="1"/>
      <c r="S70" s="1"/>
      <c r="T70" s="1"/>
    </row>
    <row r="71" spans="1:20" ht="14.25" customHeight="1">
      <c r="A71" s="1"/>
      <c r="B71" s="2"/>
      <c r="C71" s="1"/>
      <c r="D71" s="1"/>
      <c r="E71" s="1"/>
      <c r="F71" s="1"/>
      <c r="G71" s="1"/>
      <c r="H71" s="1"/>
      <c r="I71" s="1"/>
      <c r="J71" s="1"/>
      <c r="K71" s="1"/>
      <c r="L71" s="1"/>
      <c r="M71" s="1"/>
      <c r="N71" s="1"/>
      <c r="O71" s="1"/>
      <c r="P71" s="1"/>
      <c r="Q71" s="1"/>
      <c r="R71" s="1"/>
      <c r="S71" s="1"/>
      <c r="T71" s="1"/>
    </row>
    <row r="72" spans="1:20" ht="14.25" customHeight="1">
      <c r="A72" s="1"/>
      <c r="B72" s="2"/>
      <c r="C72" s="1"/>
      <c r="D72" s="1"/>
      <c r="E72" s="1"/>
      <c r="F72" s="1"/>
      <c r="G72" s="1"/>
      <c r="H72" s="1"/>
      <c r="I72" s="1"/>
      <c r="J72" s="1"/>
      <c r="K72" s="1"/>
      <c r="L72" s="1"/>
      <c r="M72" s="1"/>
      <c r="N72" s="1"/>
      <c r="O72" s="1"/>
      <c r="P72" s="1"/>
      <c r="Q72" s="1"/>
      <c r="R72" s="1"/>
      <c r="S72" s="1"/>
      <c r="T72" s="1"/>
    </row>
    <row r="73" spans="1:20" ht="14.25" customHeight="1">
      <c r="A73" s="1"/>
      <c r="B73" s="2"/>
      <c r="C73" s="1"/>
      <c r="D73" s="1"/>
      <c r="E73" s="1"/>
      <c r="F73" s="1"/>
      <c r="G73" s="1"/>
      <c r="H73" s="1"/>
      <c r="I73" s="1"/>
      <c r="J73" s="1"/>
      <c r="K73" s="1"/>
      <c r="L73" s="1"/>
      <c r="M73" s="1"/>
      <c r="N73" s="1"/>
      <c r="O73" s="1"/>
      <c r="P73" s="1"/>
      <c r="Q73" s="1"/>
      <c r="R73" s="1"/>
      <c r="S73" s="1"/>
      <c r="T73" s="1"/>
    </row>
    <row r="74" spans="1:20" ht="14.25" customHeight="1">
      <c r="A74" s="1"/>
      <c r="B74" s="2"/>
      <c r="C74" s="1"/>
      <c r="D74" s="1"/>
      <c r="E74" s="1"/>
      <c r="F74" s="1"/>
      <c r="G74" s="1"/>
      <c r="H74" s="1"/>
      <c r="I74" s="1"/>
      <c r="J74" s="1"/>
      <c r="K74" s="1"/>
      <c r="L74" s="1"/>
      <c r="M74" s="1"/>
      <c r="N74" s="1"/>
      <c r="O74" s="1"/>
      <c r="P74" s="1"/>
      <c r="Q74" s="1"/>
      <c r="R74" s="1"/>
      <c r="S74" s="1"/>
      <c r="T74" s="1"/>
    </row>
    <row r="75" spans="1:20" ht="14.25" customHeight="1">
      <c r="A75" s="1"/>
      <c r="B75" s="2"/>
      <c r="C75" s="1"/>
      <c r="D75" s="1"/>
      <c r="E75" s="1"/>
      <c r="F75" s="1"/>
      <c r="G75" s="1"/>
      <c r="H75" s="1"/>
      <c r="I75" s="1"/>
      <c r="J75" s="1"/>
      <c r="K75" s="1"/>
      <c r="L75" s="1"/>
      <c r="M75" s="1"/>
      <c r="N75" s="1"/>
      <c r="O75" s="1"/>
      <c r="P75" s="1"/>
      <c r="Q75" s="1"/>
      <c r="R75" s="1"/>
      <c r="S75" s="1"/>
      <c r="T75" s="1"/>
    </row>
    <row r="76" spans="1:20" ht="14.25" customHeight="1">
      <c r="A76" s="1"/>
      <c r="B76" s="2"/>
      <c r="C76" s="1"/>
      <c r="D76" s="1"/>
      <c r="E76" s="1"/>
      <c r="F76" s="1"/>
      <c r="G76" s="1"/>
      <c r="H76" s="1"/>
      <c r="I76" s="1"/>
      <c r="J76" s="1"/>
      <c r="K76" s="1"/>
      <c r="L76" s="1"/>
      <c r="M76" s="1"/>
      <c r="N76" s="1"/>
      <c r="O76" s="1"/>
      <c r="P76" s="1"/>
      <c r="Q76" s="1"/>
      <c r="R76" s="1"/>
      <c r="S76" s="1"/>
      <c r="T76" s="1"/>
    </row>
    <row r="77" spans="1:20" ht="14.25" customHeight="1">
      <c r="A77" s="1"/>
      <c r="B77" s="2"/>
      <c r="C77" s="1"/>
      <c r="D77" s="1"/>
      <c r="E77" s="1"/>
      <c r="F77" s="1"/>
      <c r="G77" s="1"/>
      <c r="H77" s="1"/>
      <c r="I77" s="1"/>
      <c r="J77" s="1"/>
      <c r="K77" s="1"/>
      <c r="L77" s="1"/>
      <c r="M77" s="1"/>
      <c r="N77" s="1"/>
      <c r="O77" s="1"/>
      <c r="P77" s="1"/>
      <c r="Q77" s="1"/>
      <c r="R77" s="1"/>
      <c r="S77" s="1"/>
      <c r="T77" s="1"/>
    </row>
    <row r="78" spans="1:20" ht="14.25" customHeight="1">
      <c r="A78" s="1"/>
      <c r="B78" s="2"/>
      <c r="C78" s="1"/>
      <c r="D78" s="1"/>
      <c r="E78" s="1"/>
      <c r="F78" s="1"/>
      <c r="G78" s="1"/>
      <c r="H78" s="1"/>
      <c r="I78" s="1"/>
      <c r="J78" s="1"/>
      <c r="K78" s="1"/>
      <c r="L78" s="1"/>
      <c r="M78" s="1"/>
      <c r="N78" s="1"/>
      <c r="O78" s="1"/>
      <c r="P78" s="1"/>
      <c r="Q78" s="1"/>
      <c r="R78" s="1"/>
      <c r="S78" s="1"/>
      <c r="T78" s="1"/>
    </row>
    <row r="79" spans="1:20" ht="14.25" customHeight="1">
      <c r="A79" s="1"/>
      <c r="B79" s="2"/>
      <c r="C79" s="1"/>
      <c r="D79" s="1"/>
      <c r="E79" s="1"/>
      <c r="F79" s="1"/>
      <c r="G79" s="1"/>
      <c r="H79" s="1"/>
      <c r="I79" s="1"/>
      <c r="J79" s="1"/>
      <c r="K79" s="1"/>
      <c r="L79" s="1"/>
      <c r="M79" s="1"/>
      <c r="N79" s="1"/>
      <c r="O79" s="1"/>
      <c r="P79" s="1"/>
      <c r="Q79" s="1"/>
      <c r="R79" s="1"/>
      <c r="S79" s="1"/>
      <c r="T79" s="1"/>
    </row>
    <row r="80" spans="1:20" ht="14.25" customHeight="1">
      <c r="A80" s="1"/>
      <c r="B80" s="2"/>
      <c r="C80" s="1"/>
      <c r="D80" s="1"/>
      <c r="E80" s="1"/>
      <c r="F80" s="1"/>
      <c r="G80" s="1"/>
      <c r="H80" s="1"/>
      <c r="I80" s="1"/>
      <c r="J80" s="1"/>
      <c r="K80" s="1"/>
      <c r="L80" s="1"/>
      <c r="M80" s="1"/>
      <c r="N80" s="1"/>
      <c r="O80" s="1"/>
      <c r="P80" s="1"/>
      <c r="Q80" s="1"/>
      <c r="R80" s="1"/>
      <c r="S80" s="1"/>
      <c r="T80" s="1"/>
    </row>
    <row r="81" spans="1:20" ht="14.25" customHeight="1">
      <c r="A81" s="1"/>
      <c r="B81" s="2"/>
      <c r="C81" s="1"/>
      <c r="D81" s="1"/>
      <c r="E81" s="1"/>
      <c r="F81" s="1"/>
      <c r="G81" s="1"/>
      <c r="H81" s="1"/>
      <c r="I81" s="1"/>
      <c r="J81" s="1"/>
      <c r="K81" s="1"/>
      <c r="L81" s="1"/>
      <c r="M81" s="1"/>
      <c r="N81" s="1"/>
      <c r="O81" s="1"/>
      <c r="P81" s="1"/>
      <c r="Q81" s="1"/>
      <c r="R81" s="1"/>
      <c r="S81" s="1"/>
      <c r="T81" s="1"/>
    </row>
    <row r="82" spans="1:20" ht="14.25" customHeight="1">
      <c r="A82" s="1"/>
      <c r="B82" s="2"/>
      <c r="C82" s="1"/>
      <c r="D82" s="1"/>
      <c r="E82" s="1"/>
      <c r="F82" s="1"/>
      <c r="G82" s="1"/>
      <c r="H82" s="1"/>
      <c r="I82" s="1"/>
      <c r="J82" s="1"/>
      <c r="K82" s="1"/>
      <c r="L82" s="1"/>
      <c r="M82" s="1"/>
      <c r="N82" s="1"/>
      <c r="O82" s="1"/>
      <c r="P82" s="1"/>
      <c r="Q82" s="1"/>
      <c r="R82" s="1"/>
      <c r="S82" s="1"/>
      <c r="T82" s="1"/>
    </row>
    <row r="83" spans="1:20" ht="14.25" customHeight="1">
      <c r="A83" s="1"/>
      <c r="B83" s="2"/>
      <c r="C83" s="1"/>
      <c r="D83" s="1"/>
      <c r="E83" s="1"/>
      <c r="F83" s="1"/>
      <c r="G83" s="1"/>
      <c r="H83" s="1"/>
      <c r="I83" s="1"/>
      <c r="J83" s="1"/>
      <c r="K83" s="1"/>
      <c r="L83" s="1"/>
      <c r="M83" s="1"/>
      <c r="N83" s="1"/>
      <c r="O83" s="1"/>
      <c r="P83" s="1"/>
      <c r="Q83" s="1"/>
      <c r="R83" s="1"/>
      <c r="S83" s="1"/>
      <c r="T83" s="1"/>
    </row>
    <row r="84" spans="1:20" ht="14.25" customHeight="1">
      <c r="A84" s="1"/>
      <c r="B84" s="2"/>
      <c r="C84" s="1"/>
      <c r="D84" s="1"/>
      <c r="E84" s="1"/>
      <c r="F84" s="1"/>
      <c r="G84" s="1"/>
      <c r="H84" s="1"/>
      <c r="I84" s="1"/>
      <c r="J84" s="1"/>
      <c r="K84" s="1"/>
      <c r="L84" s="1"/>
      <c r="M84" s="1"/>
      <c r="N84" s="1"/>
      <c r="O84" s="1"/>
      <c r="P84" s="1"/>
      <c r="Q84" s="1"/>
      <c r="R84" s="1"/>
      <c r="S84" s="1"/>
      <c r="T84" s="1"/>
    </row>
    <row r="85" spans="1:20" ht="14.25" customHeight="1">
      <c r="A85" s="1"/>
      <c r="B85" s="2"/>
      <c r="C85" s="1"/>
      <c r="D85" s="1"/>
      <c r="E85" s="1"/>
      <c r="F85" s="1"/>
      <c r="G85" s="1"/>
      <c r="H85" s="1"/>
      <c r="I85" s="1"/>
      <c r="J85" s="1"/>
      <c r="K85" s="1"/>
      <c r="L85" s="1"/>
      <c r="M85" s="1"/>
      <c r="N85" s="1"/>
      <c r="O85" s="1"/>
      <c r="P85" s="1"/>
      <c r="Q85" s="1"/>
      <c r="R85" s="1"/>
      <c r="S85" s="1"/>
      <c r="T85" s="1"/>
    </row>
    <row r="86" spans="1:20" ht="14.25" customHeight="1">
      <c r="A86" s="1"/>
      <c r="B86" s="2"/>
      <c r="C86" s="1"/>
      <c r="D86" s="1"/>
      <c r="E86" s="1"/>
      <c r="F86" s="1"/>
      <c r="G86" s="1"/>
      <c r="H86" s="1"/>
      <c r="I86" s="1"/>
      <c r="J86" s="1"/>
      <c r="K86" s="1"/>
      <c r="L86" s="1"/>
      <c r="M86" s="1"/>
      <c r="N86" s="1"/>
      <c r="O86" s="1"/>
      <c r="P86" s="1"/>
      <c r="Q86" s="1"/>
      <c r="R86" s="1"/>
      <c r="S86" s="1"/>
      <c r="T86" s="1"/>
    </row>
    <row r="87" spans="1:20" ht="14.25" customHeight="1">
      <c r="A87" s="1"/>
      <c r="B87" s="2"/>
      <c r="C87" s="1"/>
      <c r="D87" s="1"/>
      <c r="E87" s="1"/>
      <c r="F87" s="1"/>
      <c r="G87" s="1"/>
      <c r="H87" s="1"/>
      <c r="I87" s="1"/>
      <c r="J87" s="1"/>
      <c r="K87" s="1"/>
      <c r="L87" s="1"/>
      <c r="M87" s="1"/>
      <c r="N87" s="1"/>
      <c r="O87" s="1"/>
      <c r="P87" s="1"/>
      <c r="Q87" s="1"/>
      <c r="R87" s="1"/>
      <c r="S87" s="1"/>
      <c r="T87" s="1"/>
    </row>
    <row r="88" spans="1:20" ht="14.25" customHeight="1">
      <c r="A88" s="1"/>
      <c r="B88" s="2"/>
      <c r="C88" s="1"/>
      <c r="D88" s="1"/>
      <c r="E88" s="1"/>
      <c r="F88" s="1"/>
      <c r="G88" s="1"/>
      <c r="H88" s="1"/>
      <c r="I88" s="1"/>
      <c r="J88" s="1"/>
      <c r="K88" s="1"/>
      <c r="L88" s="1"/>
      <c r="M88" s="1"/>
      <c r="N88" s="1"/>
      <c r="O88" s="1"/>
      <c r="P88" s="1"/>
      <c r="Q88" s="1"/>
      <c r="R88" s="1"/>
      <c r="S88" s="1"/>
      <c r="T88" s="1"/>
    </row>
    <row r="89" spans="1:20" ht="14.25" customHeight="1">
      <c r="A89" s="1"/>
      <c r="B89" s="2"/>
      <c r="C89" s="1"/>
      <c r="D89" s="1"/>
      <c r="E89" s="1"/>
      <c r="F89" s="1"/>
      <c r="G89" s="1"/>
      <c r="H89" s="1"/>
      <c r="I89" s="1"/>
      <c r="J89" s="1"/>
      <c r="K89" s="1"/>
      <c r="L89" s="1"/>
      <c r="M89" s="1"/>
      <c r="N89" s="1"/>
      <c r="O89" s="1"/>
      <c r="P89" s="1"/>
      <c r="Q89" s="1"/>
      <c r="R89" s="1"/>
      <c r="S89" s="1"/>
      <c r="T89" s="1"/>
    </row>
    <row r="90" spans="1:20" ht="14.25" customHeight="1">
      <c r="A90" s="1"/>
      <c r="B90" s="2"/>
      <c r="C90" s="1"/>
      <c r="D90" s="1"/>
      <c r="E90" s="1"/>
      <c r="F90" s="1"/>
      <c r="G90" s="1"/>
      <c r="H90" s="1"/>
      <c r="I90" s="1"/>
      <c r="J90" s="1"/>
      <c r="K90" s="1"/>
      <c r="L90" s="1"/>
      <c r="M90" s="1"/>
      <c r="N90" s="1"/>
      <c r="O90" s="1"/>
      <c r="P90" s="1"/>
      <c r="Q90" s="1"/>
      <c r="R90" s="1"/>
      <c r="S90" s="1"/>
      <c r="T90" s="1"/>
    </row>
    <row r="91" spans="1:20" ht="14.25" customHeight="1">
      <c r="A91" s="1"/>
      <c r="B91" s="2"/>
      <c r="C91" s="1"/>
      <c r="D91" s="1"/>
      <c r="E91" s="1"/>
      <c r="F91" s="1"/>
      <c r="G91" s="1"/>
      <c r="H91" s="1"/>
      <c r="I91" s="1"/>
      <c r="J91" s="1"/>
      <c r="K91" s="1"/>
      <c r="L91" s="1"/>
      <c r="M91" s="1"/>
      <c r="N91" s="1"/>
      <c r="O91" s="1"/>
      <c r="P91" s="1"/>
      <c r="Q91" s="1"/>
      <c r="R91" s="1"/>
      <c r="S91" s="1"/>
      <c r="T91" s="1"/>
    </row>
    <row r="92" spans="1:20" ht="14.25" customHeight="1">
      <c r="A92" s="1"/>
      <c r="B92" s="2"/>
      <c r="C92" s="1"/>
      <c r="D92" s="1"/>
      <c r="E92" s="1"/>
      <c r="F92" s="1"/>
      <c r="G92" s="1"/>
      <c r="H92" s="1"/>
      <c r="I92" s="1"/>
      <c r="J92" s="1"/>
      <c r="K92" s="1"/>
      <c r="L92" s="1"/>
      <c r="M92" s="1"/>
      <c r="N92" s="1"/>
      <c r="O92" s="1"/>
      <c r="P92" s="1"/>
      <c r="Q92" s="1"/>
      <c r="R92" s="1"/>
      <c r="S92" s="1"/>
      <c r="T92" s="1"/>
    </row>
    <row r="93" spans="1:20" ht="14.25" customHeight="1">
      <c r="A93" s="1"/>
      <c r="B93" s="2"/>
      <c r="C93" s="1"/>
      <c r="D93" s="1"/>
      <c r="E93" s="1"/>
      <c r="F93" s="1"/>
      <c r="G93" s="1"/>
      <c r="H93" s="1"/>
      <c r="I93" s="1"/>
      <c r="J93" s="1"/>
      <c r="K93" s="1"/>
      <c r="L93" s="1"/>
      <c r="M93" s="1"/>
      <c r="N93" s="1"/>
      <c r="O93" s="1"/>
      <c r="P93" s="1"/>
      <c r="Q93" s="1"/>
      <c r="R93" s="1"/>
      <c r="S93" s="1"/>
      <c r="T93" s="1"/>
    </row>
    <row r="94" spans="1:20" ht="14.25" customHeight="1">
      <c r="A94" s="1"/>
      <c r="B94" s="2"/>
      <c r="C94" s="1"/>
      <c r="D94" s="1"/>
      <c r="E94" s="1"/>
      <c r="F94" s="1"/>
      <c r="G94" s="1"/>
      <c r="H94" s="1"/>
      <c r="I94" s="1"/>
      <c r="J94" s="1"/>
      <c r="K94" s="1"/>
      <c r="L94" s="1"/>
      <c r="M94" s="1"/>
      <c r="N94" s="1"/>
      <c r="O94" s="1"/>
      <c r="P94" s="1"/>
      <c r="Q94" s="1"/>
      <c r="R94" s="1"/>
      <c r="S94" s="1"/>
      <c r="T94" s="1"/>
    </row>
    <row r="95" spans="1:20" ht="14.25" customHeight="1">
      <c r="A95" s="1"/>
      <c r="B95" s="2"/>
      <c r="C95" s="1"/>
      <c r="D95" s="1"/>
      <c r="E95" s="1"/>
      <c r="F95" s="1"/>
      <c r="G95" s="1"/>
      <c r="H95" s="1"/>
      <c r="I95" s="1"/>
      <c r="J95" s="1"/>
      <c r="K95" s="1"/>
      <c r="L95" s="1"/>
      <c r="M95" s="1"/>
      <c r="N95" s="1"/>
      <c r="O95" s="1"/>
      <c r="P95" s="1"/>
      <c r="Q95" s="1"/>
      <c r="R95" s="1"/>
      <c r="S95" s="1"/>
      <c r="T95" s="1"/>
    </row>
  </sheetData>
  <mergeCells count="65">
    <mergeCell ref="Q2:S5"/>
    <mergeCell ref="C8:S8"/>
    <mergeCell ref="C9:S9"/>
    <mergeCell ref="E33:S35"/>
    <mergeCell ref="B33:D33"/>
    <mergeCell ref="H13:J13"/>
    <mergeCell ref="C10:S10"/>
    <mergeCell ref="C11:S11"/>
    <mergeCell ref="K13:M13"/>
    <mergeCell ref="Q12:S12"/>
    <mergeCell ref="K12:M12"/>
    <mergeCell ref="B26:C26"/>
    <mergeCell ref="B27:C27"/>
    <mergeCell ref="B28:C28"/>
    <mergeCell ref="E15:F15"/>
    <mergeCell ref="C31:D31"/>
    <mergeCell ref="C29:D29"/>
    <mergeCell ref="P20:Q20"/>
    <mergeCell ref="C7:S7"/>
    <mergeCell ref="E12:G12"/>
    <mergeCell ref="H12:J12"/>
    <mergeCell ref="E16:F16"/>
    <mergeCell ref="K16:L16"/>
    <mergeCell ref="B23:C23"/>
    <mergeCell ref="B24:C24"/>
    <mergeCell ref="B25:C25"/>
    <mergeCell ref="H15:I15"/>
    <mergeCell ref="B22:C22"/>
    <mergeCell ref="H18:I18"/>
    <mergeCell ref="C15:D15"/>
    <mergeCell ref="E17:F17"/>
    <mergeCell ref="E18:F18"/>
    <mergeCell ref="C2:P3"/>
    <mergeCell ref="B21:C21"/>
    <mergeCell ref="B2:B5"/>
    <mergeCell ref="C4:P5"/>
    <mergeCell ref="N12:P12"/>
    <mergeCell ref="E13:G13"/>
    <mergeCell ref="B13:B14"/>
    <mergeCell ref="E14:F14"/>
    <mergeCell ref="K14:L14"/>
    <mergeCell ref="H14:I14"/>
    <mergeCell ref="C13:D14"/>
    <mergeCell ref="K17:L17"/>
    <mergeCell ref="K18:L18"/>
    <mergeCell ref="K15:L15"/>
    <mergeCell ref="H16:I16"/>
    <mergeCell ref="H17:I17"/>
    <mergeCell ref="C30:D30"/>
    <mergeCell ref="E30:G30"/>
    <mergeCell ref="H30:J30"/>
    <mergeCell ref="K30:M30"/>
    <mergeCell ref="N30:P30"/>
    <mergeCell ref="N32:P32"/>
    <mergeCell ref="Q29:S29"/>
    <mergeCell ref="Q31:S31"/>
    <mergeCell ref="Q30:S30"/>
    <mergeCell ref="N31:P31"/>
    <mergeCell ref="N29:P29"/>
    <mergeCell ref="E29:G29"/>
    <mergeCell ref="E31:G31"/>
    <mergeCell ref="H29:J29"/>
    <mergeCell ref="H31:J31"/>
    <mergeCell ref="K29:M29"/>
    <mergeCell ref="K31:M31"/>
  </mergeCells>
  <conditionalFormatting sqref="G21 J21:S21 G32:S32">
    <cfRule type="cellIs" dxfId="0" priority="1" operator="greaterThanOrEqual">
      <formula>70</formula>
    </cfRule>
  </conditionalFormatting>
  <pageMargins left="0.7" right="0.7" top="0.75" bottom="0.75" header="0" footer="0"/>
  <pageSetup paperSize="9" scale="34"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B36DE7F-0657-49ED-BE33-3946C3974E5B}">
          <x14:formula1>
            <xm:f>PUNTAJES!$E$9:$E$13</xm:f>
          </x14:formula1>
          <xm:sqref>E22 H22 K22</xm:sqref>
        </x14:dataValidation>
        <x14:dataValidation type="list" allowBlank="1" showErrorMessage="1" xr:uid="{0A3C0950-8223-4BE2-BBD3-3F500E7F5361}">
          <x14:formula1>
            <xm:f>PUNTAJES!$B$4:$B$9</xm:f>
          </x14:formula1>
          <xm:sqref>E23 H23 K23</xm:sqref>
        </x14:dataValidation>
        <x14:dataValidation type="list" allowBlank="1" showInputMessage="1" showErrorMessage="1" xr:uid="{96EFF2B9-EB36-41B3-9986-FDFD5587661F}">
          <x14:formula1>
            <xm:f>PUNTAJES!$B$12:$B$16</xm:f>
          </x14:formula1>
          <xm:sqref>E24 H24 K24</xm:sqref>
        </x14:dataValidation>
        <x14:dataValidation type="list" allowBlank="1" showInputMessage="1" showErrorMessage="1" xr:uid="{548D1BA5-F753-45CA-B83C-FCADC99176EF}">
          <x14:formula1>
            <xm:f>PUNTAJES!$E$4:$E$6</xm:f>
          </x14:formula1>
          <xm:sqref>E25 H25 K25</xm:sqref>
        </x14:dataValidation>
        <x14:dataValidation type="list" allowBlank="1" showInputMessage="1" showErrorMessage="1" xr:uid="{4BD93C13-A6DF-4082-A8FA-8BD499E20BED}">
          <x14:formula1>
            <xm:f>PUNTAJES!$H$9:$H$12</xm:f>
          </x14:formula1>
          <xm:sqref>E26 H26 K26</xm:sqref>
        </x14:dataValidation>
        <x14:dataValidation type="list" allowBlank="1" showInputMessage="1" showErrorMessage="1" xr:uid="{11B7F1EA-6159-45B2-90DA-EA652B8A01EA}">
          <x14:formula1>
            <xm:f>PUNTAJES!$H$4:$H$6</xm:f>
          </x14:formula1>
          <xm:sqref>E27 H27 K27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5E5EE-F8DF-4CA6-8138-93BB84912F46}">
  <dimension ref="B3:I21"/>
  <sheetViews>
    <sheetView showGridLines="0" workbookViewId="0">
      <selection activeCell="G8" sqref="G8"/>
    </sheetView>
  </sheetViews>
  <sheetFormatPr baseColWidth="10" defaultColWidth="11.44140625" defaultRowHeight="14.4"/>
  <cols>
    <col min="1" max="1" width="11.44140625" style="51"/>
    <col min="2" max="2" width="31.109375" style="51" customWidth="1"/>
    <col min="3" max="4" width="11.44140625" style="51"/>
    <col min="5" max="5" width="19.33203125" style="51" bestFit="1" customWidth="1"/>
    <col min="6" max="7" width="11.44140625" style="51"/>
    <col min="8" max="8" width="48.6640625" style="51" customWidth="1"/>
    <col min="9" max="10" width="11.44140625" style="51"/>
    <col min="11" max="11" width="48.5546875" style="51" customWidth="1"/>
    <col min="12" max="16384" width="11.44140625" style="51"/>
  </cols>
  <sheetData>
    <row r="3" spans="2:9" ht="28.2" customHeight="1">
      <c r="B3" s="50" t="s">
        <v>118</v>
      </c>
      <c r="C3" s="50" t="s">
        <v>119</v>
      </c>
      <c r="E3" s="50" t="s">
        <v>120</v>
      </c>
      <c r="F3" s="50" t="s">
        <v>119</v>
      </c>
      <c r="H3" s="52" t="s">
        <v>121</v>
      </c>
      <c r="I3" s="50" t="s">
        <v>119</v>
      </c>
    </row>
    <row r="4" spans="2:9">
      <c r="B4" s="53" t="s">
        <v>122</v>
      </c>
      <c r="C4" s="54">
        <v>5</v>
      </c>
      <c r="E4" s="53" t="s">
        <v>123</v>
      </c>
      <c r="F4" s="54">
        <v>3</v>
      </c>
      <c r="H4" s="55" t="s">
        <v>124</v>
      </c>
      <c r="I4" s="56">
        <v>3</v>
      </c>
    </row>
    <row r="5" spans="2:9">
      <c r="B5" s="57" t="s">
        <v>125</v>
      </c>
      <c r="C5" s="58">
        <v>4</v>
      </c>
      <c r="E5" s="57" t="s">
        <v>126</v>
      </c>
      <c r="F5" s="58">
        <v>2</v>
      </c>
      <c r="H5" s="55" t="s">
        <v>127</v>
      </c>
      <c r="I5" s="56">
        <v>2</v>
      </c>
    </row>
    <row r="6" spans="2:9" ht="27.6">
      <c r="B6" s="57" t="s">
        <v>128</v>
      </c>
      <c r="C6" s="54">
        <v>3</v>
      </c>
      <c r="E6" s="57" t="s">
        <v>129</v>
      </c>
      <c r="F6" s="59">
        <v>1</v>
      </c>
      <c r="H6" s="57" t="s">
        <v>130</v>
      </c>
      <c r="I6" s="60">
        <v>1</v>
      </c>
    </row>
    <row r="7" spans="2:9">
      <c r="B7" s="57" t="s">
        <v>131</v>
      </c>
      <c r="C7" s="54">
        <v>2</v>
      </c>
      <c r="H7" s="61"/>
      <c r="I7" s="62"/>
    </row>
    <row r="8" spans="2:9" ht="29.4" customHeight="1">
      <c r="B8" s="57" t="s">
        <v>132</v>
      </c>
      <c r="C8" s="54">
        <v>1</v>
      </c>
      <c r="E8" s="50" t="s">
        <v>14</v>
      </c>
      <c r="F8" s="50" t="s">
        <v>119</v>
      </c>
      <c r="H8" s="52" t="s">
        <v>133</v>
      </c>
      <c r="I8" s="50" t="s">
        <v>119</v>
      </c>
    </row>
    <row r="9" spans="2:9" ht="19.95" customHeight="1">
      <c r="B9" s="63" t="s">
        <v>134</v>
      </c>
      <c r="C9" s="64">
        <v>0</v>
      </c>
      <c r="E9" s="57" t="s">
        <v>135</v>
      </c>
      <c r="F9" s="60">
        <v>1</v>
      </c>
      <c r="H9" s="65" t="s">
        <v>136</v>
      </c>
      <c r="I9" s="60">
        <v>4</v>
      </c>
    </row>
    <row r="10" spans="2:9" ht="19.95" customHeight="1">
      <c r="B10" s="66"/>
      <c r="C10" s="66"/>
      <c r="E10" s="57" t="s">
        <v>137</v>
      </c>
      <c r="F10" s="60">
        <v>2</v>
      </c>
      <c r="H10" s="65" t="s">
        <v>138</v>
      </c>
      <c r="I10" s="60">
        <v>3</v>
      </c>
    </row>
    <row r="11" spans="2:9" ht="27.6">
      <c r="B11" s="67" t="s">
        <v>139</v>
      </c>
      <c r="C11" s="50" t="s">
        <v>119</v>
      </c>
      <c r="E11" s="57" t="s">
        <v>140</v>
      </c>
      <c r="F11" s="60">
        <v>3</v>
      </c>
      <c r="H11" s="68" t="s">
        <v>141</v>
      </c>
      <c r="I11" s="60">
        <v>2</v>
      </c>
    </row>
    <row r="12" spans="2:9">
      <c r="B12" s="55" t="s">
        <v>142</v>
      </c>
      <c r="C12" s="54">
        <v>5</v>
      </c>
      <c r="E12" s="57" t="s">
        <v>143</v>
      </c>
      <c r="F12" s="60">
        <v>4</v>
      </c>
      <c r="H12" s="69" t="s">
        <v>144</v>
      </c>
      <c r="I12" s="60">
        <v>1</v>
      </c>
    </row>
    <row r="13" spans="2:9">
      <c r="B13" s="55" t="s">
        <v>145</v>
      </c>
      <c r="C13" s="54">
        <v>4</v>
      </c>
      <c r="E13" s="57" t="s">
        <v>146</v>
      </c>
      <c r="F13" s="60">
        <v>5</v>
      </c>
    </row>
    <row r="14" spans="2:9">
      <c r="B14" s="55" t="s">
        <v>147</v>
      </c>
      <c r="C14" s="54">
        <v>3</v>
      </c>
    </row>
    <row r="15" spans="2:9">
      <c r="B15" s="55" t="s">
        <v>148</v>
      </c>
      <c r="C15" s="54">
        <v>2</v>
      </c>
    </row>
    <row r="16" spans="2:9">
      <c r="B16" s="55" t="s">
        <v>149</v>
      </c>
      <c r="C16" s="54">
        <v>1</v>
      </c>
    </row>
    <row r="18" spans="2:3" ht="27.6">
      <c r="B18" s="50" t="s">
        <v>159</v>
      </c>
      <c r="C18" s="50" t="s">
        <v>119</v>
      </c>
    </row>
    <row r="19" spans="2:3" ht="27.6">
      <c r="B19" s="57" t="s">
        <v>160</v>
      </c>
      <c r="C19" s="60">
        <v>5</v>
      </c>
    </row>
    <row r="20" spans="2:3" ht="27.6">
      <c r="B20" s="57" t="s">
        <v>161</v>
      </c>
      <c r="C20" s="60">
        <v>3</v>
      </c>
    </row>
    <row r="21" spans="2:3">
      <c r="B21" s="117" t="s">
        <v>162</v>
      </c>
      <c r="C21" s="118">
        <v>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A9DEA-B616-458A-90B6-A7F278C98517}">
  <dimension ref="B1:F53"/>
  <sheetViews>
    <sheetView workbookViewId="0">
      <selection activeCell="D9" sqref="D9"/>
    </sheetView>
  </sheetViews>
  <sheetFormatPr baseColWidth="10" defaultColWidth="10.77734375" defaultRowHeight="14.4"/>
  <cols>
    <col min="1" max="1" width="4.21875" customWidth="1"/>
    <col min="3" max="3" width="20.6640625" customWidth="1"/>
    <col min="4" max="4" width="46.109375" style="15" customWidth="1"/>
    <col min="5" max="5" width="12.5546875" customWidth="1"/>
    <col min="6" max="6" width="17.88671875" customWidth="1"/>
  </cols>
  <sheetData>
    <row r="1" spans="2:6" ht="15" thickBot="1"/>
    <row r="2" spans="2:6" ht="35.25" customHeight="1" thickBot="1">
      <c r="B2" s="240" t="s">
        <v>99</v>
      </c>
      <c r="C2" s="241"/>
      <c r="D2" s="241"/>
      <c r="E2" s="241"/>
      <c r="F2" s="242"/>
    </row>
    <row r="3" spans="2:6" ht="15" thickBot="1">
      <c r="B3" s="234" t="s">
        <v>98</v>
      </c>
      <c r="C3" s="235"/>
      <c r="D3" s="235"/>
      <c r="E3" s="235"/>
      <c r="F3" s="236"/>
    </row>
    <row r="4" spans="2:6" ht="15" thickBot="1">
      <c r="B4" s="237" t="s">
        <v>96</v>
      </c>
      <c r="C4" s="238"/>
      <c r="D4" s="238"/>
      <c r="E4" s="238"/>
      <c r="F4" s="239"/>
    </row>
    <row r="5" spans="2:6" ht="15" thickBot="1">
      <c r="B5" s="237" t="s">
        <v>97</v>
      </c>
      <c r="C5" s="238"/>
      <c r="D5" s="238"/>
      <c r="E5" s="238"/>
      <c r="F5" s="239"/>
    </row>
    <row r="6" spans="2:6" ht="15" thickBot="1">
      <c r="B6" s="36" t="s">
        <v>55</v>
      </c>
      <c r="C6" s="36" t="s">
        <v>56</v>
      </c>
      <c r="D6" s="37" t="s">
        <v>57</v>
      </c>
      <c r="E6" s="38" t="s">
        <v>58</v>
      </c>
      <c r="F6" s="38" t="s">
        <v>59</v>
      </c>
    </row>
    <row r="7" spans="2:6" ht="26.25" customHeight="1">
      <c r="B7" s="226">
        <v>1</v>
      </c>
      <c r="C7" s="224" t="s">
        <v>90</v>
      </c>
      <c r="D7" s="28" t="s">
        <v>60</v>
      </c>
      <c r="E7" s="26">
        <v>5</v>
      </c>
      <c r="F7" s="231"/>
    </row>
    <row r="8" spans="2:6" ht="26.25" customHeight="1">
      <c r="B8" s="227"/>
      <c r="C8" s="225"/>
      <c r="D8" s="29" t="s">
        <v>61</v>
      </c>
      <c r="E8" s="24">
        <v>4</v>
      </c>
      <c r="F8" s="232"/>
    </row>
    <row r="9" spans="2:6" ht="26.25" customHeight="1">
      <c r="B9" s="227"/>
      <c r="C9" s="225"/>
      <c r="D9" s="29" t="s">
        <v>62</v>
      </c>
      <c r="E9" s="24">
        <v>3</v>
      </c>
      <c r="F9" s="232"/>
    </row>
    <row r="10" spans="2:6" ht="26.25" customHeight="1">
      <c r="B10" s="227"/>
      <c r="C10" s="225"/>
      <c r="D10" s="29" t="s">
        <v>63</v>
      </c>
      <c r="E10" s="24">
        <v>2</v>
      </c>
      <c r="F10" s="232"/>
    </row>
    <row r="11" spans="2:6" ht="26.25" customHeight="1" thickBot="1">
      <c r="B11" s="227"/>
      <c r="C11" s="225"/>
      <c r="D11" s="30" t="s">
        <v>64</v>
      </c>
      <c r="E11" s="27">
        <v>1</v>
      </c>
      <c r="F11" s="233"/>
    </row>
    <row r="12" spans="2:6" ht="26.25" customHeight="1">
      <c r="B12" s="226">
        <v>2</v>
      </c>
      <c r="C12" s="224" t="s">
        <v>91</v>
      </c>
      <c r="D12" s="28" t="s">
        <v>65</v>
      </c>
      <c r="E12" s="26">
        <v>5</v>
      </c>
      <c r="F12" s="231"/>
    </row>
    <row r="13" spans="2:6" ht="26.25" customHeight="1">
      <c r="B13" s="227"/>
      <c r="C13" s="225"/>
      <c r="D13" s="29" t="s">
        <v>66</v>
      </c>
      <c r="E13" s="24">
        <v>4</v>
      </c>
      <c r="F13" s="232"/>
    </row>
    <row r="14" spans="2:6" ht="26.25" customHeight="1">
      <c r="B14" s="227"/>
      <c r="C14" s="225"/>
      <c r="D14" s="29" t="s">
        <v>67</v>
      </c>
      <c r="E14" s="24">
        <v>3</v>
      </c>
      <c r="F14" s="232"/>
    </row>
    <row r="15" spans="2:6" ht="26.25" customHeight="1">
      <c r="B15" s="227"/>
      <c r="C15" s="225"/>
      <c r="D15" s="29" t="s">
        <v>68</v>
      </c>
      <c r="E15" s="24">
        <v>2</v>
      </c>
      <c r="F15" s="232"/>
    </row>
    <row r="16" spans="2:6" ht="26.25" customHeight="1" thickBot="1">
      <c r="B16" s="227"/>
      <c r="C16" s="225"/>
      <c r="D16" s="30" t="s">
        <v>69</v>
      </c>
      <c r="E16" s="27">
        <v>1</v>
      </c>
      <c r="F16" s="233"/>
    </row>
    <row r="17" spans="2:6" ht="26.25" customHeight="1">
      <c r="B17" s="226">
        <v>3</v>
      </c>
      <c r="C17" s="224" t="s">
        <v>92</v>
      </c>
      <c r="D17" s="28" t="s">
        <v>70</v>
      </c>
      <c r="E17" s="26">
        <v>5</v>
      </c>
      <c r="F17" s="231"/>
    </row>
    <row r="18" spans="2:6" ht="26.25" customHeight="1">
      <c r="B18" s="227"/>
      <c r="C18" s="225"/>
      <c r="D18" s="29" t="s">
        <v>71</v>
      </c>
      <c r="E18" s="24">
        <v>4</v>
      </c>
      <c r="F18" s="232"/>
    </row>
    <row r="19" spans="2:6" ht="26.25" customHeight="1">
      <c r="B19" s="227"/>
      <c r="C19" s="225"/>
      <c r="D19" s="29" t="s">
        <v>73</v>
      </c>
      <c r="E19" s="24">
        <v>3</v>
      </c>
      <c r="F19" s="232"/>
    </row>
    <row r="20" spans="2:6" ht="26.25" customHeight="1">
      <c r="B20" s="227"/>
      <c r="C20" s="225"/>
      <c r="D20" s="29" t="s">
        <v>74</v>
      </c>
      <c r="E20" s="24">
        <v>2</v>
      </c>
      <c r="F20" s="232"/>
    </row>
    <row r="21" spans="2:6" ht="26.25" customHeight="1" thickBot="1">
      <c r="B21" s="227"/>
      <c r="C21" s="225"/>
      <c r="D21" s="30" t="s">
        <v>72</v>
      </c>
      <c r="E21" s="27">
        <v>1</v>
      </c>
      <c r="F21" s="233"/>
    </row>
    <row r="22" spans="2:6" ht="26.25" customHeight="1">
      <c r="B22" s="226">
        <v>4</v>
      </c>
      <c r="C22" s="224" t="s">
        <v>93</v>
      </c>
      <c r="D22" s="28" t="s">
        <v>77</v>
      </c>
      <c r="E22" s="26">
        <v>5</v>
      </c>
      <c r="F22" s="231"/>
    </row>
    <row r="23" spans="2:6" ht="26.25" customHeight="1">
      <c r="B23" s="227"/>
      <c r="C23" s="225"/>
      <c r="D23" s="29" t="s">
        <v>78</v>
      </c>
      <c r="E23" s="24">
        <v>4</v>
      </c>
      <c r="F23" s="232"/>
    </row>
    <row r="24" spans="2:6" ht="26.25" customHeight="1">
      <c r="B24" s="227"/>
      <c r="C24" s="225"/>
      <c r="D24" s="29" t="s">
        <v>75</v>
      </c>
      <c r="E24" s="24">
        <v>3</v>
      </c>
      <c r="F24" s="232"/>
    </row>
    <row r="25" spans="2:6" ht="26.25" customHeight="1">
      <c r="B25" s="227"/>
      <c r="C25" s="225"/>
      <c r="D25" s="29" t="s">
        <v>76</v>
      </c>
      <c r="E25" s="24">
        <v>2</v>
      </c>
      <c r="F25" s="232"/>
    </row>
    <row r="26" spans="2:6" ht="26.25" customHeight="1" thickBot="1">
      <c r="B26" s="227"/>
      <c r="C26" s="225"/>
      <c r="D26" s="30" t="s">
        <v>79</v>
      </c>
      <c r="E26" s="27">
        <v>1</v>
      </c>
      <c r="F26" s="233"/>
    </row>
    <row r="27" spans="2:6" ht="27.6">
      <c r="B27" s="226">
        <v>5</v>
      </c>
      <c r="C27" s="224" t="s">
        <v>94</v>
      </c>
      <c r="D27" s="28" t="s">
        <v>80</v>
      </c>
      <c r="E27" s="26">
        <v>5</v>
      </c>
      <c r="F27" s="231"/>
    </row>
    <row r="28" spans="2:6" ht="27.6">
      <c r="B28" s="227"/>
      <c r="C28" s="225"/>
      <c r="D28" s="29" t="s">
        <v>82</v>
      </c>
      <c r="E28" s="24">
        <v>4</v>
      </c>
      <c r="F28" s="232"/>
    </row>
    <row r="29" spans="2:6" ht="27.6">
      <c r="B29" s="227"/>
      <c r="C29" s="225"/>
      <c r="D29" s="29" t="s">
        <v>81</v>
      </c>
      <c r="E29" s="24">
        <v>3</v>
      </c>
      <c r="F29" s="232"/>
    </row>
    <row r="30" spans="2:6" ht="41.4">
      <c r="B30" s="227"/>
      <c r="C30" s="225"/>
      <c r="D30" s="29" t="s">
        <v>83</v>
      </c>
      <c r="E30" s="24">
        <v>2</v>
      </c>
      <c r="F30" s="232"/>
    </row>
    <row r="31" spans="2:6" ht="55.8" thickBot="1">
      <c r="B31" s="227"/>
      <c r="C31" s="225"/>
      <c r="D31" s="30" t="s">
        <v>84</v>
      </c>
      <c r="E31" s="27">
        <v>1</v>
      </c>
      <c r="F31" s="233"/>
    </row>
    <row r="32" spans="2:6" ht="27.6">
      <c r="B32" s="226">
        <v>6</v>
      </c>
      <c r="C32" s="224" t="s">
        <v>95</v>
      </c>
      <c r="D32" s="28" t="s">
        <v>85</v>
      </c>
      <c r="E32" s="26">
        <v>5</v>
      </c>
      <c r="F32" s="231"/>
    </row>
    <row r="33" spans="2:6" ht="41.4">
      <c r="B33" s="227"/>
      <c r="C33" s="228"/>
      <c r="D33" s="29" t="s">
        <v>86</v>
      </c>
      <c r="E33" s="24">
        <v>4</v>
      </c>
      <c r="F33" s="232"/>
    </row>
    <row r="34" spans="2:6" ht="27.6">
      <c r="B34" s="227"/>
      <c r="C34" s="228"/>
      <c r="D34" s="29" t="s">
        <v>87</v>
      </c>
      <c r="E34" s="24">
        <v>3</v>
      </c>
      <c r="F34" s="232"/>
    </row>
    <row r="35" spans="2:6" ht="41.4">
      <c r="B35" s="227"/>
      <c r="C35" s="228"/>
      <c r="D35" s="29" t="s">
        <v>88</v>
      </c>
      <c r="E35" s="24">
        <v>2</v>
      </c>
      <c r="F35" s="232"/>
    </row>
    <row r="36" spans="2:6" ht="42" thickBot="1">
      <c r="B36" s="230"/>
      <c r="C36" s="229"/>
      <c r="D36" s="31" t="s">
        <v>89</v>
      </c>
      <c r="E36" s="25">
        <v>1</v>
      </c>
      <c r="F36" s="233"/>
    </row>
    <row r="37" spans="2:6">
      <c r="B37" s="16"/>
      <c r="C37" s="17"/>
      <c r="D37" s="34"/>
      <c r="E37" s="17"/>
      <c r="F37" s="18"/>
    </row>
    <row r="38" spans="2:6">
      <c r="B38" s="33" t="s">
        <v>100</v>
      </c>
      <c r="C38" s="17"/>
      <c r="D38" s="34"/>
      <c r="E38" s="17"/>
      <c r="F38" s="18"/>
    </row>
    <row r="39" spans="2:6">
      <c r="B39" s="33" t="s">
        <v>101</v>
      </c>
      <c r="C39" s="17"/>
      <c r="D39" s="34"/>
      <c r="E39" s="17"/>
      <c r="F39" s="18"/>
    </row>
    <row r="40" spans="2:6">
      <c r="B40" s="33" t="s">
        <v>102</v>
      </c>
      <c r="C40" s="17"/>
      <c r="D40" s="34"/>
      <c r="E40" s="17"/>
      <c r="F40" s="18"/>
    </row>
    <row r="41" spans="2:6">
      <c r="B41" s="16"/>
      <c r="C41" s="17"/>
      <c r="D41" s="34"/>
      <c r="E41" s="17"/>
      <c r="F41" s="18"/>
    </row>
    <row r="42" spans="2:6">
      <c r="B42" s="33" t="s">
        <v>103</v>
      </c>
      <c r="C42" s="17"/>
      <c r="D42" s="34"/>
      <c r="E42" s="17"/>
      <c r="F42" s="18"/>
    </row>
    <row r="43" spans="2:6" ht="15" thickBot="1">
      <c r="B43" s="16"/>
      <c r="C43" s="17"/>
      <c r="D43" s="34"/>
      <c r="E43" s="17"/>
      <c r="F43" s="18"/>
    </row>
    <row r="44" spans="2:6" ht="15" thickBot="1">
      <c r="B44" s="45" t="s">
        <v>104</v>
      </c>
      <c r="C44" s="46" t="s">
        <v>105</v>
      </c>
      <c r="D44" s="34"/>
      <c r="E44" s="17"/>
      <c r="F44" s="18"/>
    </row>
    <row r="45" spans="2:6">
      <c r="B45" s="39" t="s">
        <v>106</v>
      </c>
      <c r="C45" s="40" t="s">
        <v>111</v>
      </c>
      <c r="D45" s="34"/>
      <c r="E45" s="17"/>
      <c r="F45" s="18"/>
    </row>
    <row r="46" spans="2:6">
      <c r="B46" s="41" t="s">
        <v>107</v>
      </c>
      <c r="C46" s="42" t="s">
        <v>112</v>
      </c>
      <c r="D46" s="34"/>
      <c r="E46" s="17"/>
      <c r="F46" s="18"/>
    </row>
    <row r="47" spans="2:6">
      <c r="B47" s="41" t="s">
        <v>108</v>
      </c>
      <c r="C47" s="42" t="s">
        <v>113</v>
      </c>
      <c r="D47" s="34"/>
      <c r="E47" s="17"/>
      <c r="F47" s="18"/>
    </row>
    <row r="48" spans="2:6">
      <c r="B48" s="41" t="s">
        <v>109</v>
      </c>
      <c r="C48" s="42" t="s">
        <v>114</v>
      </c>
      <c r="D48" s="34"/>
      <c r="E48" s="17"/>
      <c r="F48" s="18"/>
    </row>
    <row r="49" spans="2:6" ht="15" thickBot="1">
      <c r="B49" s="43" t="s">
        <v>110</v>
      </c>
      <c r="C49" s="44" t="s">
        <v>115</v>
      </c>
      <c r="D49" s="34"/>
      <c r="E49" s="17"/>
      <c r="F49" s="18"/>
    </row>
    <row r="50" spans="2:6" ht="15" thickBot="1">
      <c r="B50" s="16"/>
      <c r="C50" s="17"/>
      <c r="D50" s="34"/>
      <c r="E50" s="17"/>
      <c r="F50" s="18"/>
    </row>
    <row r="51" spans="2:6">
      <c r="B51" s="21"/>
      <c r="C51" s="22"/>
      <c r="D51" s="32"/>
      <c r="E51" s="22"/>
      <c r="F51" s="23"/>
    </row>
    <row r="52" spans="2:6">
      <c r="B52" s="16"/>
      <c r="C52" s="47"/>
      <c r="D52" s="34"/>
      <c r="E52" s="47"/>
      <c r="F52" s="18"/>
    </row>
    <row r="53" spans="2:6" ht="15" thickBot="1">
      <c r="B53" s="19"/>
      <c r="C53" s="48" t="s">
        <v>116</v>
      </c>
      <c r="D53" s="35"/>
      <c r="E53" s="49" t="s">
        <v>117</v>
      </c>
      <c r="F53" s="20"/>
    </row>
  </sheetData>
  <mergeCells count="22">
    <mergeCell ref="B3:F3"/>
    <mergeCell ref="B4:F4"/>
    <mergeCell ref="B5:F5"/>
    <mergeCell ref="B2:F2"/>
    <mergeCell ref="F7:F11"/>
    <mergeCell ref="C7:C11"/>
    <mergeCell ref="B7:B11"/>
    <mergeCell ref="C27:C31"/>
    <mergeCell ref="B27:B31"/>
    <mergeCell ref="C32:C36"/>
    <mergeCell ref="B32:B36"/>
    <mergeCell ref="F12:F16"/>
    <mergeCell ref="F17:F21"/>
    <mergeCell ref="F22:F26"/>
    <mergeCell ref="F27:F31"/>
    <mergeCell ref="F32:F36"/>
    <mergeCell ref="B12:B16"/>
    <mergeCell ref="C12:C16"/>
    <mergeCell ref="C17:C21"/>
    <mergeCell ref="B17:B21"/>
    <mergeCell ref="C22:C26"/>
    <mergeCell ref="B22:B2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G100"/>
  <sheetViews>
    <sheetView workbookViewId="0"/>
  </sheetViews>
  <sheetFormatPr baseColWidth="10" defaultColWidth="14.44140625" defaultRowHeight="15" customHeight="1"/>
  <cols>
    <col min="1" max="1" width="10.77734375" customWidth="1"/>
    <col min="2" max="2" width="16.44140625" customWidth="1"/>
    <col min="3" max="11" width="10.77734375" customWidth="1"/>
  </cols>
  <sheetData>
    <row r="2" spans="2:7" ht="14.4">
      <c r="B2" t="s">
        <v>18</v>
      </c>
      <c r="C2">
        <v>4.5599999999999996</v>
      </c>
      <c r="D2">
        <v>5</v>
      </c>
      <c r="E2">
        <v>100</v>
      </c>
      <c r="F2">
        <f t="shared" ref="F2:F5" si="0">E2*C2/D2</f>
        <v>91.199999999999989</v>
      </c>
      <c r="G2">
        <v>91.2</v>
      </c>
    </row>
    <row r="3" spans="2:7" ht="14.4">
      <c r="B3" t="s">
        <v>19</v>
      </c>
      <c r="C3">
        <v>4.26</v>
      </c>
      <c r="D3">
        <v>5</v>
      </c>
      <c r="E3">
        <v>100</v>
      </c>
      <c r="F3">
        <f t="shared" si="0"/>
        <v>85.2</v>
      </c>
      <c r="G3">
        <v>85.2</v>
      </c>
    </row>
    <row r="4" spans="2:7" ht="14.4">
      <c r="B4" t="s">
        <v>20</v>
      </c>
      <c r="C4">
        <v>4.1399999999999997</v>
      </c>
      <c r="D4">
        <v>5</v>
      </c>
      <c r="E4">
        <v>100</v>
      </c>
      <c r="F4">
        <f t="shared" si="0"/>
        <v>82.799999999999983</v>
      </c>
      <c r="G4">
        <v>82.799999999999983</v>
      </c>
    </row>
    <row r="5" spans="2:7" ht="14.4">
      <c r="B5" t="s">
        <v>21</v>
      </c>
      <c r="C5">
        <v>2.2999999999999998</v>
      </c>
      <c r="D5">
        <v>5</v>
      </c>
      <c r="E5">
        <v>100</v>
      </c>
      <c r="F5">
        <f t="shared" si="0"/>
        <v>45.999999999999993</v>
      </c>
      <c r="G5">
        <v>45.999999999999993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00"/>
  <sheetViews>
    <sheetView workbookViewId="0"/>
  </sheetViews>
  <sheetFormatPr baseColWidth="10" defaultColWidth="14.44140625" defaultRowHeight="15" customHeight="1"/>
  <cols>
    <col min="1" max="1" width="18.44140625" customWidth="1"/>
    <col min="2" max="8" width="10.77734375" customWidth="1"/>
    <col min="9" max="9" width="21.33203125" customWidth="1"/>
    <col min="10" max="11" width="10.77734375" customWidth="1"/>
  </cols>
  <sheetData>
    <row r="1" spans="1:10" ht="14.4">
      <c r="A1" t="s">
        <v>22</v>
      </c>
    </row>
    <row r="2" spans="1:10" ht="14.4">
      <c r="A2" t="s">
        <v>23</v>
      </c>
      <c r="B2" s="14">
        <f t="shared" ref="B2:B19" si="0">$F$3*C2</f>
        <v>1.6666666666666666E-2</v>
      </c>
      <c r="C2">
        <v>1</v>
      </c>
      <c r="E2">
        <v>60</v>
      </c>
      <c r="F2">
        <v>1</v>
      </c>
      <c r="I2" t="s">
        <v>24</v>
      </c>
      <c r="J2">
        <v>1</v>
      </c>
    </row>
    <row r="3" spans="1:10" ht="14.4">
      <c r="A3" t="s">
        <v>25</v>
      </c>
      <c r="B3" s="14">
        <f t="shared" si="0"/>
        <v>1.6666666666666666E-2</v>
      </c>
      <c r="C3">
        <v>1</v>
      </c>
      <c r="E3">
        <v>1</v>
      </c>
      <c r="F3">
        <f>F2/E2</f>
        <v>1.6666666666666666E-2</v>
      </c>
      <c r="I3" t="s">
        <v>26</v>
      </c>
      <c r="J3">
        <v>0.5</v>
      </c>
    </row>
    <row r="4" spans="1:10" ht="14.4">
      <c r="A4" t="s">
        <v>27</v>
      </c>
      <c r="B4" s="14">
        <f t="shared" si="0"/>
        <v>1.6666666666666666E-2</v>
      </c>
      <c r="C4">
        <v>1</v>
      </c>
      <c r="I4" t="s">
        <v>28</v>
      </c>
      <c r="J4">
        <v>0.05</v>
      </c>
    </row>
    <row r="5" spans="1:10" ht="14.4">
      <c r="A5" t="s">
        <v>29</v>
      </c>
      <c r="B5" s="14">
        <f t="shared" si="0"/>
        <v>3.3333333333333333E-2</v>
      </c>
      <c r="C5">
        <v>2</v>
      </c>
    </row>
    <row r="6" spans="1:10" ht="14.4">
      <c r="A6" t="s">
        <v>30</v>
      </c>
      <c r="B6" s="14">
        <f t="shared" si="0"/>
        <v>0.05</v>
      </c>
      <c r="C6">
        <v>3</v>
      </c>
    </row>
    <row r="7" spans="1:10" ht="14.4">
      <c r="A7" t="s">
        <v>31</v>
      </c>
      <c r="B7" s="14">
        <f t="shared" si="0"/>
        <v>6.6666666666666666E-2</v>
      </c>
      <c r="C7">
        <v>4</v>
      </c>
      <c r="I7" t="s">
        <v>32</v>
      </c>
      <c r="J7">
        <v>0.05</v>
      </c>
    </row>
    <row r="8" spans="1:10" ht="14.4">
      <c r="A8" t="s">
        <v>33</v>
      </c>
      <c r="B8" s="14">
        <f t="shared" si="0"/>
        <v>8.3333333333333329E-2</v>
      </c>
      <c r="C8">
        <v>5</v>
      </c>
      <c r="I8" t="s">
        <v>34</v>
      </c>
      <c r="J8">
        <v>0.5</v>
      </c>
    </row>
    <row r="9" spans="1:10" ht="14.4">
      <c r="A9" t="s">
        <v>35</v>
      </c>
      <c r="B9" s="14">
        <f t="shared" si="0"/>
        <v>0.1</v>
      </c>
      <c r="C9">
        <v>6</v>
      </c>
      <c r="I9" t="s">
        <v>36</v>
      </c>
      <c r="J9">
        <v>1</v>
      </c>
    </row>
    <row r="10" spans="1:10" ht="14.4">
      <c r="A10" t="s">
        <v>37</v>
      </c>
      <c r="B10" s="14">
        <f t="shared" si="0"/>
        <v>0.11666666666666667</v>
      </c>
      <c r="C10">
        <v>7</v>
      </c>
    </row>
    <row r="11" spans="1:10" ht="14.4">
      <c r="A11" t="s">
        <v>38</v>
      </c>
      <c r="B11" s="14">
        <f t="shared" si="0"/>
        <v>0.13333333333333333</v>
      </c>
      <c r="C11">
        <v>8</v>
      </c>
    </row>
    <row r="12" spans="1:10" ht="14.4">
      <c r="A12" t="s">
        <v>39</v>
      </c>
      <c r="B12" s="14">
        <f t="shared" si="0"/>
        <v>0.16666666666666666</v>
      </c>
      <c r="C12">
        <v>10</v>
      </c>
    </row>
    <row r="13" spans="1:10" ht="14.4">
      <c r="A13" t="s">
        <v>40</v>
      </c>
      <c r="B13" s="14">
        <f t="shared" si="0"/>
        <v>0.25</v>
      </c>
      <c r="C13">
        <v>15</v>
      </c>
    </row>
    <row r="14" spans="1:10" ht="14.4">
      <c r="A14" t="s">
        <v>41</v>
      </c>
      <c r="B14" s="14">
        <f t="shared" si="0"/>
        <v>0.33333333333333331</v>
      </c>
      <c r="C14">
        <v>20</v>
      </c>
    </row>
    <row r="15" spans="1:10" ht="14.4">
      <c r="A15" t="s">
        <v>42</v>
      </c>
      <c r="B15" s="14">
        <f t="shared" si="0"/>
        <v>0.41666666666666669</v>
      </c>
      <c r="C15">
        <v>25</v>
      </c>
    </row>
    <row r="16" spans="1:10" ht="14.4">
      <c r="A16" t="s">
        <v>43</v>
      </c>
      <c r="B16" s="14">
        <f t="shared" si="0"/>
        <v>0.5</v>
      </c>
      <c r="C16">
        <v>30</v>
      </c>
    </row>
    <row r="17" spans="1:3" ht="14.4">
      <c r="A17" t="s">
        <v>44</v>
      </c>
      <c r="B17" s="14">
        <f t="shared" si="0"/>
        <v>0.66666666666666663</v>
      </c>
      <c r="C17">
        <v>40</v>
      </c>
    </row>
    <row r="18" spans="1:3" ht="14.4">
      <c r="A18" t="s">
        <v>45</v>
      </c>
      <c r="B18" s="14">
        <f t="shared" si="0"/>
        <v>0.75</v>
      </c>
      <c r="C18">
        <v>45</v>
      </c>
    </row>
    <row r="19" spans="1:3" ht="14.4">
      <c r="A19" t="s">
        <v>46</v>
      </c>
      <c r="B19" s="14">
        <f t="shared" si="0"/>
        <v>1</v>
      </c>
      <c r="C19">
        <v>60</v>
      </c>
    </row>
    <row r="20" spans="1:3" ht="14.4">
      <c r="A20" t="s">
        <v>47</v>
      </c>
      <c r="B20" s="14">
        <v>1</v>
      </c>
      <c r="C20">
        <v>90</v>
      </c>
    </row>
    <row r="21" spans="1:3" ht="15.75" customHeight="1">
      <c r="A21" t="s">
        <v>48</v>
      </c>
      <c r="B21" s="14">
        <v>1</v>
      </c>
      <c r="C21">
        <v>120</v>
      </c>
    </row>
    <row r="22" spans="1:3" ht="15.75" customHeight="1">
      <c r="A22" t="s">
        <v>49</v>
      </c>
      <c r="B22" s="14">
        <v>1</v>
      </c>
      <c r="C22">
        <v>180</v>
      </c>
    </row>
    <row r="23" spans="1:3" ht="15.75" customHeight="1">
      <c r="A23" t="s">
        <v>50</v>
      </c>
      <c r="B23" s="14">
        <f t="shared" ref="B23:B26" si="1">$F$3*C23</f>
        <v>1.6666666666666666E-2</v>
      </c>
      <c r="C23">
        <v>1</v>
      </c>
    </row>
    <row r="24" spans="1:3" ht="15.75" customHeight="1">
      <c r="A24" t="s">
        <v>51</v>
      </c>
      <c r="B24" s="14">
        <f t="shared" si="1"/>
        <v>1.6666666666666666E-2</v>
      </c>
      <c r="C24">
        <v>1</v>
      </c>
    </row>
    <row r="25" spans="1:3" ht="15.75" customHeight="1">
      <c r="A25" t="s">
        <v>52</v>
      </c>
      <c r="B25" s="14">
        <f t="shared" si="1"/>
        <v>1.6666666666666666E-2</v>
      </c>
      <c r="C25">
        <v>1</v>
      </c>
    </row>
    <row r="26" spans="1:3" ht="15.75" customHeight="1">
      <c r="A26" t="s">
        <v>53</v>
      </c>
      <c r="B26" s="14">
        <f t="shared" si="1"/>
        <v>1.6666666666666666E-2</v>
      </c>
      <c r="C26">
        <v>1</v>
      </c>
    </row>
    <row r="27" spans="1:3" ht="15.75" customHeight="1">
      <c r="A27" t="s">
        <v>54</v>
      </c>
      <c r="B27" s="14">
        <v>1</v>
      </c>
      <c r="C27">
        <v>180</v>
      </c>
    </row>
    <row r="28" spans="1:3" ht="15.75" customHeight="1"/>
    <row r="29" spans="1:3" ht="15.75" customHeight="1"/>
    <row r="30" spans="1:3" ht="15.75" customHeight="1"/>
    <row r="31" spans="1:3" ht="15.75" customHeight="1"/>
    <row r="32" spans="1: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sheetData>
  <pageMargins left="0.7" right="0.7" top="0.75" bottom="0.75" header="0" footer="0"/>
  <pageSetup orientation="landscape"/>
</worksheet>
</file>

<file path=docMetadata/LabelInfo.xml><?xml version="1.0" encoding="utf-8"?>
<clbl:labelList xmlns:clbl="http://schemas.microsoft.com/office/2020/mipLabelMetadata">
  <clbl:label id="{ac84eb16-545c-4d06-93cf-0011af554add}" enabled="0" method="" siteId="{ac84eb16-545c-4d06-93cf-0011af554ad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OC</vt:lpstr>
      <vt:lpstr>OS</vt:lpstr>
      <vt:lpstr>PUNTAJES</vt:lpstr>
      <vt:lpstr>Hoja3</vt:lpstr>
      <vt:lpstr>Hoja4</vt:lpstr>
      <vt:lpstr>Hoja1</vt:lpstr>
      <vt:lpstr>FORMA_PAGO</vt:lpstr>
      <vt:lpstr>GARANTIA</vt:lpstr>
      <vt:lpstr>GARANTIAS</vt:lpstr>
      <vt:lpstr>LUGAR_ENTREGA</vt:lpstr>
    </vt:vector>
  </TitlesOfParts>
  <Company>Ladisac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almacen07</dc:creator>
  <cp:lastModifiedBy>Apps for Compras</cp:lastModifiedBy>
  <cp:lastPrinted>2023-07-27T15:55:03Z</cp:lastPrinted>
  <dcterms:created xsi:type="dcterms:W3CDTF">2014-03-07T17:12:42Z</dcterms:created>
  <dcterms:modified xsi:type="dcterms:W3CDTF">2025-09-30T14:50:41Z</dcterms:modified>
</cp:coreProperties>
</file>