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49" documentId="14_{50347295-0B80-4B93-9A91-066B2364A4C6}" xr6:coauthVersionLast="47" xr6:coauthVersionMax="47" xr10:uidLastSave="{E19EFE96-F396-4D9C-997D-BB4618F59DED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2" l="1"/>
  <c r="P17" i="2"/>
  <c r="P15" i="2"/>
  <c r="O29" i="2" a="1"/>
  <c r="O29" i="2" s="1"/>
  <c r="P29" i="2" s="1"/>
  <c r="O28" i="2" a="1"/>
  <c r="O28" i="2" s="1"/>
  <c r="P28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M25" i="2"/>
  <c r="M27" i="2"/>
  <c r="M28" i="2"/>
  <c r="M15" i="2"/>
  <c r="M16" i="2"/>
  <c r="M18" i="2" s="1"/>
  <c r="M17" i="2"/>
  <c r="S16" i="2"/>
  <c r="J16" i="2"/>
  <c r="G16" i="2"/>
  <c r="S15" i="2"/>
  <c r="J15" i="2"/>
  <c r="G15" i="2"/>
  <c r="L29" i="2" a="1"/>
  <c r="L29" i="2" s="1"/>
  <c r="M29" i="2" s="1"/>
  <c r="L28" i="2" a="1"/>
  <c r="L28" i="2" s="1"/>
  <c r="L27" i="2" a="1"/>
  <c r="L27" i="2" s="1"/>
  <c r="L26" i="2" a="1"/>
  <c r="L26" i="2" s="1"/>
  <c r="M26" i="2" s="1"/>
  <c r="L25" i="2" a="1"/>
  <c r="L25" i="2" s="1"/>
  <c r="L24" i="2" a="1"/>
  <c r="L24" i="2" s="1"/>
  <c r="M24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P18" i="2" l="1"/>
  <c r="P19" i="2"/>
  <c r="P20" i="2" s="1"/>
  <c r="O30" i="2"/>
  <c r="P24" i="2"/>
  <c r="P30" i="2" s="1"/>
  <c r="M30" i="2"/>
  <c r="M19" i="2"/>
  <c r="M20" i="2" s="1"/>
  <c r="L30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S17" i="2"/>
  <c r="S18" i="2" s="1"/>
  <c r="I33" i="10" l="1"/>
  <c r="G20" i="10"/>
  <c r="P20" i="10"/>
  <c r="P21" i="10" s="1"/>
  <c r="J21" i="10"/>
  <c r="J23" i="10" s="1"/>
  <c r="J33" i="10"/>
  <c r="S19" i="2"/>
  <c r="S20" i="2" s="1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R29" i="2" a="1"/>
  <c r="R29" i="2" s="1"/>
  <c r="S29" i="2" s="1"/>
  <c r="R28" i="2" a="1"/>
  <c r="R28" i="2" s="1"/>
  <c r="S28" i="2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I29" i="2" a="1"/>
  <c r="I29" i="2" s="1"/>
  <c r="J29" i="2" s="1"/>
  <c r="I28" i="2" a="1"/>
  <c r="I28" i="2" s="1"/>
  <c r="J28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F29" i="2" a="1"/>
  <c r="F29" i="2" s="1"/>
  <c r="G29" i="2" s="1"/>
  <c r="F28" i="2" a="1"/>
  <c r="F28" i="2" s="1"/>
  <c r="G28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D30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30" i="2"/>
  <c r="R30" i="2"/>
  <c r="S30" i="2" s="1"/>
  <c r="I30" i="2"/>
  <c r="G30" i="2"/>
  <c r="F30" i="2"/>
  <c r="G17" i="2"/>
  <c r="G18" i="2" s="1"/>
  <c r="J17" i="2"/>
  <c r="J18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9" i="2" l="1"/>
  <c r="J20" i="2" s="1"/>
  <c r="G19" i="2"/>
  <c r="G2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<sst xmlns="http://schemas.openxmlformats.org/spreadsheetml/2006/main" count="340" uniqueCount="190">
  <si>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</si>
  <si>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</si>
  <si>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</si>
  <si>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</si>
  <si>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</si>
  <si>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</si>
  <si>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</si>
  <si>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</si>
  <si>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</si>
  <si>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</si>
  <si>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</si>
  <si>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</si>
  <si>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</si>
  <si>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</si>
  <si>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</si>
  <si>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</si>
  <si>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</si>
  <si>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</si>
  <si>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</si>
  <si>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</si>
  <si>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</si>
  <si>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</si>
  <si>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</si>
  <si>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</si>
  <si>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</si>
  <si>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</si>
  <si>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</si>
  <si>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</si>
  <si>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</si>
  <si>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</si>
  <si>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</si>
  <si>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</si>
  <si>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</si>
  <si>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</si>
  <si>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</si>
  <si>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</si>
  <si>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</si>
  <si>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</si>
  <si>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</si>
  <si>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</si>
  <si>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</si>
  <si>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</si>
  <si>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</si>
  <si>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</si>
  <si>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</si>
  <si>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</si>
  <si>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</si>
  <si>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</si>
  <si>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</si>
  <si>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</si>
  <si>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</si>
  <si>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</si>
  <si>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</si>
  <si>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</si>
  <si>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</si>
  <si>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</si>
  <si>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</si>
  <si>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</si>
  <si>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</si>
  <si>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</si>
  <si>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</si>
  <si>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</si>
  <si>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</si>
  <si>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</si>
  <si>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</si>
  <si>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</si>
  <si>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</si>
  <si>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</si>
  <si>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</si>
  <si>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</si>
  <si>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</si>
  <si>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</si>
  <si>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</si>
  <si>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</si>
  <si>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</si>
  <si>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</si>
  <si>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</si>
  <si>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</si>
  <si>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</si>
  <si>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</si>
  <si>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</si>
  <si>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</si>
  <si>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</si>
  <si>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</si>
  <si>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</si>
  <si>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</si>
  <si>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</si>
  <si>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</si>
  <si>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</si>
  <si>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</si>
  <si>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</si>
  <si>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</si>
  <si>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</si>
  <si>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</si>
  <si>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</si>
  <si>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</si>
  <si>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</si>
  <si>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</si>
  <si>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</si>
  <si>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</si>
  <si>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</si>
  <si>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</si>
  <si>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</si>
  <si>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</si>
  <si>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</si>
  <si>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</si>
  <si>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</si>
  <si>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</si>
  <si>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</si>
  <si>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</si>
  <si>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</si>
  <si>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</si>
  <si>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</si>
  <si>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</si>
  <si>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</si>
  <si>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</si>
  <si>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</si>
  <si>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</si>
  <si>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</si>
  <si>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</si>
  <si>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</si>
  <si>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</si>
  <si>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</si>
  <si>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</si>
  <si>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</si>
  <si>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</si>
  <si>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</si>
  <si>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</si>
  <si>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</si>
  <si>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</si>
  <si>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</si>
  <si>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</si>
  <si>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</si>
  <si>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</si>
  <si>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</si>
  <si>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</si>
  <si>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</si>
  <si>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</si>
  <si>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</si>
  <si>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</si>
  <si>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</si>
  <si>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</si>
  <si>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</si>
  <si>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</si>
  <si>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</si>
  <si>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</si>
  <si>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</si>
  <si>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</si>
  <si>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</si>
  <si>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</si>
  <si>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</si>
  <si>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</si>
  <si>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</si>
  <si>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</si>
  <si>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</si>
  <si>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</si>
  <si>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</si>
  <si>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</si>
  <si>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</si>
  <si>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</si>
  <si>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</si>
  <si>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</si>
  <si>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</si>
  <si>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</si>
  <si>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</si>
  <si>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</si>
  <si>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</si>
  <si>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</si>
  <si>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</si>
  <si>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</si>
  <si>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</si>
  <si>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</si>
  <si>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</si>
  <si>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</si>
  <si>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</si>
  <si>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</si>
  <si>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</si>
  <si>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</si>
  <si>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</si>
  <si>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</si>
  <si>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</si>
  <si>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</si>
  <si>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>RENSA</t>
  </si>
  <si>
    <t>GLOBAL ELECTRIC</t>
  </si>
  <si>
    <t>INTERRUPTOR CAJA MOLDEADA XT7S 1600 EKIP DIP LS/I In=1600A 3P MARCA ABB</t>
  </si>
  <si>
    <t>BOBINA MIN. TENS P. T7-T7M 220..240VAC-DC/UVR 220V/ABB</t>
  </si>
  <si>
    <t>INGENOR</t>
  </si>
  <si>
    <t xml:space="preserve"> </t>
  </si>
  <si>
    <t>HHTS</t>
  </si>
  <si>
    <t>SERVICIO DE MANTEMIENTO Y PUESTA EN MARCHA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</si>
</sst>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  <font>
      <sz val="10"/>
      <name val="Arial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</cellStyleXfs>
  <cellXfs count="26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0" fontId="32" fillId="0" borderId="15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64" fontId="0" fillId="0" borderId="0" xfId="0" applyNumberFormat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7" fontId="26" fillId="0" borderId="27" xfId="0" applyNumberFormat="1" applyFont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6" fillId="9" borderId="10" xfId="0" applyFont="1" applyFill="1" applyBorder="1"/>
    <xf numFmtId="167" fontId="29" fillId="0" borderId="52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90"/>
      <c r="C2" s="193" t="s">
        <v>157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98"/>
    </row>
    <row r="3" spans="1:20" ht="33" customHeight="1">
      <c r="A3" s="1"/>
      <c r="B3" s="191"/>
      <c r="C3" s="195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99"/>
    </row>
    <row r="4" spans="1:20" ht="33" customHeight="1">
      <c r="A4" s="1"/>
      <c r="B4" s="191"/>
      <c r="C4" s="197" t="s">
        <v>0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99"/>
    </row>
    <row r="5" spans="1:20" ht="33" customHeight="1">
      <c r="A5" s="1"/>
      <c r="B5" s="192"/>
      <c r="C5" s="195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9"/>
    </row>
    <row r="7" spans="1:20" ht="33" customHeight="1">
      <c r="A7" s="1"/>
      <c r="B7" s="120" t="s">
        <v>1</v>
      </c>
      <c r="C7" s="199" t="s">
        <v>170</v>
      </c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99"/>
    </row>
    <row r="8" spans="1:20" ht="33" customHeight="1">
      <c r="A8" s="1"/>
      <c r="B8" s="120" t="s">
        <v>2</v>
      </c>
      <c r="C8" s="201">
        <v>45915</v>
      </c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99"/>
    </row>
    <row r="9" spans="1:20" ht="33" customHeight="1">
      <c r="A9" s="1"/>
      <c r="B9" s="120" t="s">
        <v>3</v>
      </c>
      <c r="C9" s="201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99"/>
    </row>
    <row r="10" spans="1:20" ht="33" customHeight="1">
      <c r="A10" s="1"/>
      <c r="B10" s="120" t="s">
        <v>4</v>
      </c>
      <c r="C10" s="201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99"/>
    </row>
    <row r="11" spans="1:20" ht="33" customHeight="1">
      <c r="A11" s="1"/>
      <c r="B11" s="120" t="s">
        <v>5</v>
      </c>
      <c r="C11" s="202">
        <v>3.5</v>
      </c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99"/>
    </row>
    <row r="12" spans="1:20" ht="14.25" customHeight="1">
      <c r="A12" s="1"/>
      <c r="B12" s="102"/>
      <c r="C12" s="5"/>
      <c r="D12" s="6"/>
      <c r="E12" s="203"/>
      <c r="F12" s="203"/>
      <c r="G12" s="204"/>
      <c r="H12" s="203"/>
      <c r="I12" s="203"/>
      <c r="J12" s="204"/>
      <c r="K12" s="203"/>
      <c r="L12" s="203"/>
      <c r="M12" s="204"/>
      <c r="N12" s="203"/>
      <c r="O12" s="203"/>
      <c r="P12" s="204"/>
      <c r="Q12" s="203"/>
      <c r="R12" s="203"/>
      <c r="S12" s="204"/>
      <c r="T12" s="99"/>
    </row>
    <row r="13" spans="1:20" ht="52.8" customHeight="1">
      <c r="A13" s="1"/>
      <c r="B13" s="179"/>
      <c r="C13" s="181" t="s">
        <v>6</v>
      </c>
      <c r="D13" s="181" t="s">
        <v>7</v>
      </c>
      <c r="E13" s="183" t="s">
        <v>173</v>
      </c>
      <c r="F13" s="184"/>
      <c r="G13" s="185"/>
      <c r="H13" s="176" t="s">
        <v>174</v>
      </c>
      <c r="I13" s="177"/>
      <c r="J13" s="178"/>
      <c r="K13" s="176" t="s">
        <v>181</v>
      </c>
      <c r="L13" s="177"/>
      <c r="M13" s="178"/>
      <c r="N13" s="176" t="s">
        <v>175</v>
      </c>
      <c r="O13" s="177"/>
      <c r="P13" s="178"/>
      <c r="Q13" s="176" t="s">
        <v>171</v>
      </c>
      <c r="R13" s="177"/>
      <c r="S13" s="178"/>
      <c r="T13" s="99"/>
    </row>
    <row r="14" spans="1:20" ht="33.6" customHeight="1">
      <c r="A14" s="1"/>
      <c r="B14" s="180"/>
      <c r="C14" s="182"/>
      <c r="D14" s="182"/>
      <c r="E14" s="188" t="s">
        <v>8</v>
      </c>
      <c r="F14" s="189"/>
      <c r="G14" s="119" t="s">
        <v>9</v>
      </c>
      <c r="H14" s="186" t="s">
        <v>8</v>
      </c>
      <c r="I14" s="187"/>
      <c r="J14" s="130" t="s">
        <v>9</v>
      </c>
      <c r="K14" s="186" t="s">
        <v>8</v>
      </c>
      <c r="L14" s="187"/>
      <c r="M14" s="130" t="s">
        <v>9</v>
      </c>
      <c r="N14" s="186" t="s">
        <v>8</v>
      </c>
      <c r="O14" s="187"/>
      <c r="P14" s="130" t="s">
        <v>9</v>
      </c>
      <c r="Q14" s="186" t="s">
        <v>8</v>
      </c>
      <c r="R14" s="187"/>
      <c r="S14" s="95" t="s">
        <v>9</v>
      </c>
      <c r="T14" s="99"/>
    </row>
    <row r="15" spans="1:20" ht="69.599999999999994" customHeight="1">
      <c r="A15" s="1"/>
      <c r="B15" s="142" t="s">
        <v>176</v>
      </c>
      <c r="C15" s="143">
        <v>6</v>
      </c>
      <c r="D15" s="91" t="s">
        <v>7</v>
      </c>
      <c r="E15" s="159">
        <v>29</v>
      </c>
      <c r="F15" s="159"/>
      <c r="G15" s="134">
        <f>E15*C15</f>
        <v>174</v>
      </c>
      <c r="H15" s="157"/>
      <c r="I15" s="157"/>
      <c r="J15" s="134">
        <f>+H15*C15</f>
        <v>0</v>
      </c>
      <c r="K15" s="157">
        <v>22.033898305084701</v>
      </c>
      <c r="L15" s="157"/>
      <c r="M15" s="134">
        <f>+K15*C15</f>
        <v>132.2033898305082</v>
      </c>
      <c r="N15" s="157">
        <v>28</v>
      </c>
      <c r="O15" s="157"/>
      <c r="P15" s="134">
        <f>+N15*C15</f>
        <v>168</v>
      </c>
      <c r="Q15" s="172"/>
      <c r="R15" s="172"/>
      <c r="S15" s="121">
        <f>C15*Q15</f>
        <v>0</v>
      </c>
      <c r="T15" s="99"/>
    </row>
    <row r="16" spans="1:20" ht="69.599999999999994" customHeight="1">
      <c r="A16" s="1"/>
      <c r="B16" s="142" t="s">
        <v>177</v>
      </c>
      <c r="C16" s="143">
        <v>6</v>
      </c>
      <c r="D16" s="91" t="s">
        <v>7</v>
      </c>
      <c r="E16" s="159">
        <v>39</v>
      </c>
      <c r="F16" s="159"/>
      <c r="G16" s="134">
        <f>E16*C16</f>
        <v>234</v>
      </c>
      <c r="H16" s="157">
        <v>48.305084999999998</v>
      </c>
      <c r="I16" s="157"/>
      <c r="J16" s="134">
        <f>+H16*C16</f>
        <v>289.83051</v>
      </c>
      <c r="K16" s="157">
        <v>30.508474576271201</v>
      </c>
      <c r="L16" s="157"/>
      <c r="M16" s="134">
        <f t="shared" ref="M16:M19" si="0">+K16*C16</f>
        <v>183.05084745762721</v>
      </c>
      <c r="N16" s="157">
        <v>34</v>
      </c>
      <c r="O16" s="157"/>
      <c r="P16" s="134">
        <f>+N16*C16</f>
        <v>204</v>
      </c>
      <c r="Q16" s="172"/>
      <c r="R16" s="172"/>
      <c r="S16" s="121">
        <f>C16*Q16</f>
        <v>0</v>
      </c>
      <c r="T16" s="99"/>
    </row>
    <row r="17" spans="1:22" ht="69.599999999999994" customHeight="1">
      <c r="A17" s="1"/>
      <c r="B17" s="142" t="s">
        <v>178</v>
      </c>
      <c r="C17" s="143">
        <v>4</v>
      </c>
      <c r="D17" s="91" t="s">
        <v>7</v>
      </c>
      <c r="E17" s="159">
        <v>125</v>
      </c>
      <c r="F17" s="159"/>
      <c r="G17" s="134">
        <f>E17*C17</f>
        <v>500</v>
      </c>
      <c r="H17" s="157">
        <v>116.949153</v>
      </c>
      <c r="I17" s="157"/>
      <c r="J17" s="134">
        <f>+H17*C17</f>
        <v>467.79661199999998</v>
      </c>
      <c r="K17" s="157"/>
      <c r="L17" s="157"/>
      <c r="M17" s="134">
        <f t="shared" si="0"/>
        <v>0</v>
      </c>
      <c r="N17" s="157">
        <v>95</v>
      </c>
      <c r="O17" s="157"/>
      <c r="P17" s="134">
        <f>+N17*C17</f>
        <v>380</v>
      </c>
      <c r="Q17" s="172"/>
      <c r="R17" s="172"/>
      <c r="S17" s="121">
        <f>C17*Q17</f>
        <v>0</v>
      </c>
      <c r="T17" s="99"/>
    </row>
    <row r="18" spans="1:22" ht="69.599999999999994" customHeight="1">
      <c r="A18" s="1"/>
      <c r="B18" s="142" t="s">
        <v>179</v>
      </c>
      <c r="C18" s="143">
        <v>4</v>
      </c>
      <c r="D18" s="91" t="s">
        <v>7</v>
      </c>
      <c r="E18" s="159">
        <v>125</v>
      </c>
      <c r="F18" s="159"/>
      <c r="G18" s="134">
        <f>E18*C18</f>
        <v>500</v>
      </c>
      <c r="H18" s="157"/>
      <c r="I18" s="157"/>
      <c r="J18" s="134">
        <f>+H18*C18</f>
        <v>0</v>
      </c>
      <c r="K18" s="157">
        <v>72.033898305084705</v>
      </c>
      <c r="L18" s="157"/>
      <c r="M18" s="134">
        <f t="shared" si="0"/>
        <v>288.13559322033882</v>
      </c>
      <c r="N18" s="157">
        <v>88</v>
      </c>
      <c r="O18" s="157"/>
      <c r="P18" s="134">
        <f>+N18*C18</f>
        <v>352</v>
      </c>
      <c r="Q18" s="172"/>
      <c r="R18" s="172"/>
      <c r="S18" s="121">
        <f>C18*Q18</f>
        <v>0</v>
      </c>
      <c r="T18" s="99"/>
    </row>
    <row r="19" spans="1:22" ht="69.599999999999994" customHeight="1">
      <c r="A19" s="1"/>
      <c r="B19" s="142" t="s">
        <v>180</v>
      </c>
      <c r="C19" s="143">
        <v>180</v>
      </c>
      <c r="D19" s="91" t="s">
        <v>7</v>
      </c>
      <c r="E19" s="159">
        <v>3.9</v>
      </c>
      <c r="F19" s="159"/>
      <c r="G19" s="134">
        <f>E19*C19</f>
        <v>702</v>
      </c>
      <c r="H19" s="157">
        <v>4.4915250000000002</v>
      </c>
      <c r="I19" s="157"/>
      <c r="J19" s="134">
        <f>+H19*C19</f>
        <v>808.47450000000003</v>
      </c>
      <c r="K19" s="157"/>
      <c r="L19" s="157"/>
      <c r="M19" s="134">
        <f t="shared" si="0"/>
        <v>0</v>
      </c>
      <c r="N19" s="157"/>
      <c r="O19" s="157"/>
      <c r="P19" s="134">
        <f>+N19*C19</f>
        <v>0</v>
      </c>
      <c r="Q19" s="172"/>
      <c r="R19" s="172"/>
      <c r="S19" s="121">
        <f>C19*Q19</f>
        <v>0</v>
      </c>
      <c r="T19" s="99"/>
    </row>
    <row r="20" spans="1:22" ht="25.5" customHeight="1">
      <c r="A20" s="1"/>
      <c r="B20" s="104"/>
      <c r="C20" s="82"/>
      <c r="D20" s="85"/>
      <c r="E20" s="173" t="s">
        <v>10</v>
      </c>
      <c r="F20" s="173"/>
      <c r="G20" s="135">
        <f>SUM(G15:G19)</f>
        <v>2110</v>
      </c>
      <c r="H20" s="158" t="s">
        <v>10</v>
      </c>
      <c r="I20" s="158"/>
      <c r="J20" s="137">
        <f>SUM(J15:J19)</f>
        <v>1566.1016220000001</v>
      </c>
      <c r="K20" s="158" t="s">
        <v>10</v>
      </c>
      <c r="L20" s="158"/>
      <c r="M20" s="137">
        <f>SUM(M15:M19)</f>
        <v>603.38983050847423</v>
      </c>
      <c r="N20" s="158" t="s">
        <v>10</v>
      </c>
      <c r="O20" s="158"/>
      <c r="P20" s="137">
        <f>SUM(P15:P19)</f>
        <v>1104</v>
      </c>
      <c r="Q20" s="158" t="s">
        <v>10</v>
      </c>
      <c r="R20" s="158"/>
      <c r="S20" s="123">
        <f>SUM(S19:S19)</f>
        <v>0</v>
      </c>
      <c r="T20" s="99"/>
    </row>
    <row r="21" spans="1:22" ht="25.5" customHeight="1">
      <c r="A21" s="1"/>
      <c r="B21" s="100"/>
      <c r="C21" s="82"/>
      <c r="D21" s="85"/>
      <c r="E21" s="158" t="s">
        <v>11</v>
      </c>
      <c r="F21" s="158"/>
      <c r="G21" s="136">
        <f>G20*0.18</f>
        <v>379.8</v>
      </c>
      <c r="H21" s="158" t="s">
        <v>11</v>
      </c>
      <c r="I21" s="158"/>
      <c r="J21" s="138">
        <f>J20*0.18</f>
        <v>281.89829195999999</v>
      </c>
      <c r="K21" s="158" t="s">
        <v>11</v>
      </c>
      <c r="L21" s="158"/>
      <c r="M21" s="138">
        <f>M20*0.18</f>
        <v>108.61016949152535</v>
      </c>
      <c r="N21" s="158" t="s">
        <v>11</v>
      </c>
      <c r="O21" s="158"/>
      <c r="P21" s="138">
        <f>P20*0.18</f>
        <v>198.72</v>
      </c>
      <c r="Q21" s="158" t="s">
        <v>11</v>
      </c>
      <c r="R21" s="158"/>
      <c r="S21" s="124">
        <f>S20*0.18</f>
        <v>0</v>
      </c>
      <c r="T21" s="99"/>
    </row>
    <row r="22" spans="1:22" ht="25.5" customHeight="1">
      <c r="A22" s="1"/>
      <c r="B22" s="100"/>
      <c r="C22" s="82"/>
      <c r="D22" s="85"/>
      <c r="E22" s="158" t="s">
        <v>12</v>
      </c>
      <c r="F22" s="158"/>
      <c r="G22" s="136"/>
      <c r="H22" s="158" t="s">
        <v>169</v>
      </c>
      <c r="I22" s="158"/>
      <c r="J22" s="139"/>
      <c r="K22" s="158" t="s">
        <v>169</v>
      </c>
      <c r="L22" s="158"/>
      <c r="M22" s="139"/>
      <c r="N22" s="158" t="s">
        <v>169</v>
      </c>
      <c r="O22" s="158"/>
      <c r="P22" s="139"/>
      <c r="Q22" s="158" t="s">
        <v>169</v>
      </c>
      <c r="R22" s="158"/>
      <c r="S22" s="125">
        <f>SUM(S20:S21)</f>
        <v>0</v>
      </c>
      <c r="T22" s="99"/>
      <c r="U22" s="131"/>
      <c r="V22" s="132"/>
    </row>
    <row r="23" spans="1:22" ht="25.5" customHeight="1">
      <c r="A23" s="1"/>
      <c r="B23" s="100"/>
      <c r="C23" s="83"/>
      <c r="D23" s="85"/>
      <c r="E23" s="158" t="s">
        <v>13</v>
      </c>
      <c r="F23" s="158"/>
      <c r="G23" s="136">
        <f>SUM(G20:G22)</f>
        <v>2489.8000000000002</v>
      </c>
      <c r="H23" s="158" t="s">
        <v>13</v>
      </c>
      <c r="I23" s="158"/>
      <c r="J23" s="140">
        <f>SUM(J20:J22)</f>
        <v>1847.9999139600002</v>
      </c>
      <c r="K23" s="158" t="s">
        <v>13</v>
      </c>
      <c r="L23" s="158"/>
      <c r="M23" s="140">
        <f>SUM(M20:M22)</f>
        <v>711.99999999999955</v>
      </c>
      <c r="N23" s="158" t="s">
        <v>13</v>
      </c>
      <c r="O23" s="158"/>
      <c r="P23" s="140">
        <f>SUM(P20:P22)</f>
        <v>1302.72</v>
      </c>
      <c r="Q23" s="158" t="s">
        <v>13</v>
      </c>
      <c r="R23" s="158"/>
      <c r="S23" s="126">
        <f>S22*3.56</f>
        <v>0</v>
      </c>
      <c r="T23" s="99"/>
    </row>
    <row r="24" spans="1:22" ht="14.25" customHeight="1">
      <c r="A24" s="1"/>
      <c r="B24" s="105"/>
      <c r="C24" s="7"/>
      <c r="D24" s="7"/>
      <c r="E24" s="7"/>
      <c r="F24" s="7"/>
      <c r="G24" s="8"/>
      <c r="H24" s="8"/>
      <c r="I24" s="8"/>
      <c r="J24" s="122"/>
      <c r="K24" s="8"/>
      <c r="L24" s="8"/>
      <c r="M24" s="122"/>
      <c r="N24" s="8"/>
      <c r="O24" s="8"/>
      <c r="P24" s="122"/>
      <c r="Q24" s="8"/>
      <c r="R24" s="8"/>
      <c r="S24" s="122"/>
      <c r="T24" s="99"/>
    </row>
    <row r="25" spans="1:22" ht="29.4" customHeight="1">
      <c r="A25" s="1"/>
      <c r="B25" s="10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9"/>
    </row>
    <row r="26" spans="1:22" ht="33" customHeight="1">
      <c r="A26" s="1"/>
      <c r="B26" s="174" t="s">
        <v>14</v>
      </c>
      <c r="C26" s="175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2" ht="30.6" customHeight="1">
      <c r="A27" s="1"/>
      <c r="B27" s="161" t="s">
        <v>15</v>
      </c>
      <c r="C27" s="162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7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7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7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7">
        <f t="shared" ref="S27:S32" si="3">D27*R27</f>
        <v>0.8</v>
      </c>
      <c r="T27" s="99"/>
    </row>
    <row r="28" spans="1:22" ht="30.6" customHeight="1">
      <c r="A28" s="1"/>
      <c r="B28" s="161" t="s">
        <v>152</v>
      </c>
      <c r="C28" s="162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7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7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7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7">
        <f t="shared" si="2"/>
        <v>1</v>
      </c>
      <c r="Q28" s="74" t="s">
        <v>167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7">
        <f t="shared" si="3"/>
        <v>0.4</v>
      </c>
      <c r="T28" s="99"/>
    </row>
    <row r="29" spans="1:22" ht="30.6" customHeight="1">
      <c r="A29" s="2"/>
      <c r="B29" s="161" t="s">
        <v>140</v>
      </c>
      <c r="C29" s="162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7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7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7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7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7">
        <f t="shared" si="3"/>
        <v>0.1</v>
      </c>
      <c r="T29" s="107"/>
    </row>
    <row r="30" spans="1:22" ht="30.6" customHeight="1">
      <c r="A30" s="1"/>
      <c r="B30" s="161" t="s">
        <v>159</v>
      </c>
      <c r="C30" s="162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7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7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7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7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7">
        <f t="shared" si="3"/>
        <v>0.75</v>
      </c>
      <c r="T30" s="99"/>
    </row>
    <row r="31" spans="1:22" ht="30.6" customHeight="1">
      <c r="A31" s="1"/>
      <c r="B31" s="161" t="s">
        <v>154</v>
      </c>
      <c r="C31" s="162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7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7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7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7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7">
        <f t="shared" si="3"/>
        <v>0.1</v>
      </c>
      <c r="T31" s="99"/>
    </row>
    <row r="32" spans="1:22" ht="30.6" customHeight="1" thickBot="1">
      <c r="A32" s="1"/>
      <c r="B32" s="161" t="s">
        <v>121</v>
      </c>
      <c r="C32" s="162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8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7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7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8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8">
        <f t="shared" si="3"/>
        <v>0.30000000000000004</v>
      </c>
      <c r="T32" s="99"/>
    </row>
    <row r="33" spans="1:23" ht="30.6" customHeight="1" thickBot="1">
      <c r="A33" s="1"/>
      <c r="B33" s="161" t="s">
        <v>13</v>
      </c>
      <c r="C33" s="162"/>
      <c r="D33" s="77">
        <f>SUM(D27:D32)</f>
        <v>1.0000000000000002</v>
      </c>
      <c r="E33" s="84" t="s">
        <v>156</v>
      </c>
      <c r="F33" s="114">
        <f>SUM(F27:F32)</f>
        <v>15</v>
      </c>
      <c r="G33" s="129">
        <f>SUM(G27:G32)</f>
        <v>2.5</v>
      </c>
      <c r="H33" s="84" t="s">
        <v>156</v>
      </c>
      <c r="I33" s="114">
        <f>SUM(I27:I32)</f>
        <v>17</v>
      </c>
      <c r="J33" s="141">
        <f>SUM(J27:J32)</f>
        <v>3.3000000000000007</v>
      </c>
      <c r="K33" s="84" t="s">
        <v>156</v>
      </c>
      <c r="L33" s="114">
        <f>SUM(L27:L32)</f>
        <v>17</v>
      </c>
      <c r="M33" s="141">
        <f>SUM(M27:M32)</f>
        <v>3.3000000000000007</v>
      </c>
      <c r="N33" s="84" t="s">
        <v>156</v>
      </c>
      <c r="O33" s="114">
        <f>SUM(O27:O32)</f>
        <v>17</v>
      </c>
      <c r="P33" s="141">
        <f>SUM(P27:P32)</f>
        <v>3.3000000000000007</v>
      </c>
      <c r="Q33" s="84" t="s">
        <v>156</v>
      </c>
      <c r="R33" s="114">
        <f>SUM(R27:R32)</f>
        <v>15</v>
      </c>
      <c r="S33" s="129">
        <f>SUM(S27:S32)</f>
        <v>2.4500000000000002</v>
      </c>
      <c r="T33" s="99"/>
      <c r="W33" s="133"/>
    </row>
    <row r="34" spans="1:23" ht="31.8" customHeight="1">
      <c r="A34" s="1"/>
      <c r="B34" s="108"/>
      <c r="C34" s="170" t="s">
        <v>16</v>
      </c>
      <c r="D34" s="171"/>
      <c r="E34" s="154"/>
      <c r="F34" s="155"/>
      <c r="G34" s="160"/>
      <c r="H34" s="154"/>
      <c r="I34" s="155"/>
      <c r="J34" s="160"/>
      <c r="K34" s="154"/>
      <c r="L34" s="155"/>
      <c r="M34" s="160"/>
      <c r="N34" s="154"/>
      <c r="O34" s="155"/>
      <c r="P34" s="160"/>
      <c r="Q34" s="154" t="s">
        <v>165</v>
      </c>
      <c r="R34" s="155"/>
      <c r="S34" s="160"/>
      <c r="T34" s="99"/>
    </row>
    <row r="35" spans="1:23" ht="31.8" customHeight="1">
      <c r="A35" s="1"/>
      <c r="B35" s="108"/>
      <c r="C35" s="167" t="s">
        <v>158</v>
      </c>
      <c r="D35" s="169"/>
      <c r="E35" s="154"/>
      <c r="F35" s="155"/>
      <c r="G35" s="156"/>
      <c r="H35" s="154"/>
      <c r="I35" s="155"/>
      <c r="J35" s="156"/>
      <c r="K35" s="154"/>
      <c r="L35" s="155"/>
      <c r="M35" s="156"/>
      <c r="N35" s="154"/>
      <c r="O35" s="155"/>
      <c r="P35" s="156"/>
      <c r="Q35" s="154" t="s">
        <v>166</v>
      </c>
      <c r="R35" s="155"/>
      <c r="S35" s="156"/>
      <c r="T35" s="99"/>
    </row>
    <row r="36" spans="1:23" ht="31.8" customHeight="1">
      <c r="A36" s="1"/>
      <c r="B36" s="108"/>
      <c r="C36" s="167" t="s">
        <v>17</v>
      </c>
      <c r="D36" s="168"/>
      <c r="E36" s="154"/>
      <c r="F36" s="155"/>
      <c r="G36" s="156"/>
      <c r="H36" s="154"/>
      <c r="I36" s="155"/>
      <c r="J36" s="156"/>
      <c r="K36" s="154"/>
      <c r="L36" s="155"/>
      <c r="M36" s="156"/>
      <c r="N36" s="154"/>
      <c r="O36" s="155"/>
      <c r="P36" s="156"/>
      <c r="Q36" s="154" t="s">
        <v>168</v>
      </c>
      <c r="R36" s="155"/>
      <c r="S36" s="156"/>
      <c r="T36" s="99"/>
    </row>
    <row r="37" spans="1:23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9"/>
    </row>
    <row r="38" spans="1:23" ht="29.4" customHeight="1">
      <c r="A38" s="2"/>
      <c r="B38" s="163" t="s">
        <v>18</v>
      </c>
      <c r="C38" s="164"/>
      <c r="D38" s="164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07"/>
    </row>
    <row r="39" spans="1:23" ht="33.6" customHeight="1">
      <c r="A39" s="2"/>
      <c r="B39" s="109"/>
      <c r="C39" s="12"/>
      <c r="D39" s="12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07"/>
    </row>
    <row r="40" spans="1:23" ht="27.6" customHeight="1">
      <c r="A40" s="2"/>
      <c r="B40" s="106"/>
      <c r="C40" s="13"/>
      <c r="D40" s="13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07"/>
    </row>
    <row r="41" spans="1:23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E19:F19"/>
    <mergeCell ref="Q19:R19"/>
    <mergeCell ref="E20:F20"/>
    <mergeCell ref="Q20:R20"/>
    <mergeCell ref="N19:O19"/>
    <mergeCell ref="N20:O20"/>
    <mergeCell ref="H19:I19"/>
    <mergeCell ref="H20:I20"/>
    <mergeCell ref="E22:F22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6:F16"/>
    <mergeCell ref="H16:I16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97"/>
  <sheetViews>
    <sheetView showGridLines="0" tabSelected="1" topLeftCell="A7" zoomScale="50" zoomScaleNormal="50" zoomScaleSheetLayoutView="50" workbookViewId="0">
      <selection activeCell="AD17" sqref="AD17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hidden="1" customWidth="1"/>
    <col min="6" max="6" width="11.33203125" hidden="1" customWidth="1"/>
    <col min="7" max="7" width="19.109375" hidden="1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0.33203125" customWidth="1"/>
    <col min="17" max="18" width="17.77734375" customWidth="1"/>
    <col min="19" max="19" width="20.33203125" customWidth="1"/>
    <col min="20" max="21" width="17.77734375" hidden="1" customWidth="1"/>
    <col min="22" max="22" width="24.21875" hidden="1" customWidth="1"/>
    <col min="23" max="24" width="17.77734375" hidden="1" customWidth="1"/>
    <col min="25" max="25" width="24.21875" hidden="1" customWidth="1"/>
    <col min="26" max="26" width="3.88671875" hidden="1" customWidth="1"/>
    <col min="27" max="28" width="0" hidden="1" customWidth="1"/>
    <col min="29" max="29" width="19" bestFit="1" customWidth="1"/>
    <col min="30" max="30" width="18.77734375" bestFit="1" customWidth="1"/>
    <col min="31" max="31" width="20.5546875" bestFit="1" customWidth="1"/>
  </cols>
  <sheetData>
    <row r="1" spans="1:29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 ht="33" customHeight="1">
      <c r="A2" s="1"/>
      <c r="B2" s="190"/>
      <c r="C2" s="193" t="s">
        <v>157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210"/>
      <c r="W2" s="231"/>
      <c r="X2" s="232"/>
      <c r="Y2" s="233"/>
      <c r="Z2" s="98"/>
    </row>
    <row r="3" spans="1:29" ht="33" customHeight="1">
      <c r="A3" s="1"/>
      <c r="B3" s="191"/>
      <c r="C3" s="195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211"/>
      <c r="W3" s="234"/>
      <c r="X3" s="235"/>
      <c r="Y3" s="235"/>
      <c r="Z3" s="99"/>
    </row>
    <row r="4" spans="1:29" ht="33" customHeight="1">
      <c r="A4" s="1"/>
      <c r="B4" s="191"/>
      <c r="C4" s="197" t="s">
        <v>0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212"/>
      <c r="W4" s="234"/>
      <c r="X4" s="235"/>
      <c r="Y4" s="235"/>
      <c r="Z4" s="99"/>
    </row>
    <row r="5" spans="1:29" ht="33" customHeight="1">
      <c r="A5" s="1"/>
      <c r="B5" s="192"/>
      <c r="C5" s="195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211"/>
      <c r="W5" s="236"/>
      <c r="X5" s="237"/>
      <c r="Y5" s="237"/>
      <c r="Z5" s="99"/>
    </row>
    <row r="6" spans="1:29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3"/>
      <c r="X6" s="83"/>
      <c r="Y6" s="83"/>
      <c r="Z6" s="99"/>
    </row>
    <row r="7" spans="1:29" ht="33" customHeight="1">
      <c r="A7" s="1"/>
      <c r="B7" s="101" t="s">
        <v>1</v>
      </c>
      <c r="C7" s="199" t="s">
        <v>172</v>
      </c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99"/>
    </row>
    <row r="8" spans="1:29" ht="33" customHeight="1">
      <c r="A8" s="1"/>
      <c r="B8" s="101" t="s">
        <v>2</v>
      </c>
      <c r="C8" s="201">
        <v>45917</v>
      </c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99"/>
    </row>
    <row r="9" spans="1:29" ht="33" customHeight="1">
      <c r="A9" s="1"/>
      <c r="B9" s="101" t="s">
        <v>3</v>
      </c>
      <c r="C9" s="201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99"/>
    </row>
    <row r="10" spans="1:29" ht="33" customHeight="1">
      <c r="A10" s="1"/>
      <c r="B10" s="101" t="s">
        <v>4</v>
      </c>
      <c r="C10" s="201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99"/>
    </row>
    <row r="11" spans="1:29" ht="33" customHeight="1">
      <c r="A11" s="1"/>
      <c r="B11" s="101" t="s">
        <v>5</v>
      </c>
      <c r="C11" s="202">
        <v>3.5</v>
      </c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99"/>
    </row>
    <row r="12" spans="1:29" ht="14.25" customHeight="1">
      <c r="A12" s="1"/>
      <c r="B12" s="102"/>
      <c r="C12" s="5"/>
      <c r="D12" s="6"/>
      <c r="E12" s="203"/>
      <c r="F12" s="203"/>
      <c r="G12" s="204"/>
      <c r="H12" s="203"/>
      <c r="I12" s="203"/>
      <c r="J12" s="204"/>
      <c r="K12" s="203"/>
      <c r="L12" s="203"/>
      <c r="M12" s="204"/>
      <c r="N12" s="203"/>
      <c r="O12" s="203"/>
      <c r="P12" s="204"/>
      <c r="Q12" s="203"/>
      <c r="R12" s="203"/>
      <c r="S12" s="204"/>
      <c r="T12" s="213"/>
      <c r="U12" s="213"/>
      <c r="V12" s="204"/>
      <c r="W12" s="213"/>
      <c r="X12" s="213"/>
      <c r="Y12" s="204"/>
      <c r="Z12" s="99"/>
    </row>
    <row r="13" spans="1:29" ht="52.8" customHeight="1">
      <c r="A13" s="1"/>
      <c r="B13" s="179" t="s">
        <v>187</v>
      </c>
      <c r="C13" s="221" t="s">
        <v>6</v>
      </c>
      <c r="D13" s="222"/>
      <c r="E13" s="214" t="s">
        <v>164</v>
      </c>
      <c r="F13" s="215"/>
      <c r="G13" s="216"/>
      <c r="H13" s="183" t="s">
        <v>182</v>
      </c>
      <c r="I13" s="184"/>
      <c r="J13" s="242"/>
      <c r="K13" s="176" t="s">
        <v>183</v>
      </c>
      <c r="L13" s="177"/>
      <c r="M13" s="178"/>
      <c r="N13" s="176" t="s">
        <v>186</v>
      </c>
      <c r="O13" s="177"/>
      <c r="P13" s="178"/>
      <c r="Q13" s="176" t="s">
        <v>188</v>
      </c>
      <c r="R13" s="177"/>
      <c r="S13" s="178"/>
      <c r="T13" s="99"/>
    </row>
    <row r="14" spans="1:29" ht="33.6" customHeight="1">
      <c r="A14" s="1"/>
      <c r="B14" s="180"/>
      <c r="C14" s="223"/>
      <c r="D14" s="224"/>
      <c r="E14" s="217" t="s">
        <v>8</v>
      </c>
      <c r="F14" s="218"/>
      <c r="G14" s="86" t="s">
        <v>9</v>
      </c>
      <c r="H14" s="219" t="s">
        <v>8</v>
      </c>
      <c r="I14" s="220"/>
      <c r="J14" s="87" t="s">
        <v>9</v>
      </c>
      <c r="K14" s="186" t="s">
        <v>8</v>
      </c>
      <c r="L14" s="187"/>
      <c r="M14" s="95" t="s">
        <v>9</v>
      </c>
      <c r="N14" s="186" t="s">
        <v>8</v>
      </c>
      <c r="O14" s="187"/>
      <c r="P14" s="95" t="s">
        <v>9</v>
      </c>
      <c r="Q14" s="186" t="s">
        <v>8</v>
      </c>
      <c r="R14" s="187"/>
      <c r="S14" s="95" t="s">
        <v>9</v>
      </c>
      <c r="T14" s="99"/>
    </row>
    <row r="15" spans="1:29" ht="88.2" customHeight="1">
      <c r="A15" s="1"/>
      <c r="B15" s="103" t="s">
        <v>184</v>
      </c>
      <c r="C15" s="229">
        <v>1</v>
      </c>
      <c r="D15" s="230"/>
      <c r="E15" s="243"/>
      <c r="F15" s="228"/>
      <c r="G15" s="88">
        <f>C15*E15</f>
        <v>0</v>
      </c>
      <c r="H15" s="227">
        <v>12518.22</v>
      </c>
      <c r="I15" s="228"/>
      <c r="J15" s="92">
        <f>C15*H15</f>
        <v>12518.22</v>
      </c>
      <c r="K15" s="205">
        <v>12272.03</v>
      </c>
      <c r="L15" s="205"/>
      <c r="M15" s="96">
        <f>+K15*C15</f>
        <v>12272.03</v>
      </c>
      <c r="N15" s="205">
        <v>11559</v>
      </c>
      <c r="O15" s="205"/>
      <c r="P15" s="96">
        <f>+C15*N15</f>
        <v>11559</v>
      </c>
      <c r="Q15" s="205"/>
      <c r="R15" s="205"/>
      <c r="S15" s="96">
        <f>+Q15*C15</f>
        <v>0</v>
      </c>
      <c r="T15" s="99"/>
      <c r="AC15" s="152"/>
    </row>
    <row r="16" spans="1:29" ht="88.2" customHeight="1">
      <c r="A16" s="1"/>
      <c r="B16" s="103" t="s">
        <v>185</v>
      </c>
      <c r="C16" s="229">
        <v>1</v>
      </c>
      <c r="D16" s="230"/>
      <c r="E16" s="243"/>
      <c r="F16" s="228"/>
      <c r="G16" s="88">
        <f>C16*E16</f>
        <v>0</v>
      </c>
      <c r="H16" s="227">
        <v>632.80999999999995</v>
      </c>
      <c r="I16" s="228"/>
      <c r="J16" s="92">
        <f>C16*H16</f>
        <v>632.80999999999995</v>
      </c>
      <c r="K16" s="205">
        <v>630</v>
      </c>
      <c r="L16" s="205"/>
      <c r="M16" s="96">
        <f>+K16*C16</f>
        <v>630</v>
      </c>
      <c r="N16" s="205">
        <v>645</v>
      </c>
      <c r="O16" s="205"/>
      <c r="P16" s="96">
        <f t="shared" ref="P16:P17" si="0">+C16*N16</f>
        <v>645</v>
      </c>
      <c r="Q16" s="205"/>
      <c r="R16" s="205"/>
      <c r="S16" s="96">
        <f>+Q16*C16</f>
        <v>0</v>
      </c>
      <c r="T16" s="99"/>
    </row>
    <row r="17" spans="1:31" ht="88.2" customHeight="1">
      <c r="A17" s="1"/>
      <c r="B17" s="103" t="s">
        <v>189</v>
      </c>
      <c r="C17" s="229">
        <v>1</v>
      </c>
      <c r="D17" s="230"/>
      <c r="E17" s="243"/>
      <c r="F17" s="228"/>
      <c r="G17" s="88">
        <f>C17*E17</f>
        <v>0</v>
      </c>
      <c r="H17" s="227">
        <v>769</v>
      </c>
      <c r="I17" s="228"/>
      <c r="J17" s="92">
        <f>C17*H17</f>
        <v>769</v>
      </c>
      <c r="K17" s="205">
        <v>849</v>
      </c>
      <c r="L17" s="205"/>
      <c r="M17" s="96">
        <f>+K17*C17</f>
        <v>849</v>
      </c>
      <c r="N17" s="205">
        <v>1780</v>
      </c>
      <c r="O17" s="205"/>
      <c r="P17" s="96">
        <f t="shared" si="0"/>
        <v>1780</v>
      </c>
      <c r="Q17" s="205">
        <v>25500</v>
      </c>
      <c r="R17" s="205"/>
      <c r="S17" s="96">
        <f>+Q17*C17</f>
        <v>25500</v>
      </c>
      <c r="T17" s="99"/>
      <c r="AE17" s="153"/>
    </row>
    <row r="18" spans="1:31" ht="25.5" customHeight="1">
      <c r="A18" s="1"/>
      <c r="B18" s="104"/>
      <c r="C18" s="82"/>
      <c r="D18" s="85"/>
      <c r="E18" s="206" t="s">
        <v>10</v>
      </c>
      <c r="F18" s="206"/>
      <c r="G18" s="89">
        <f>SUM(G17:G17)</f>
        <v>0</v>
      </c>
      <c r="H18" s="206" t="s">
        <v>10</v>
      </c>
      <c r="I18" s="206"/>
      <c r="J18" s="93">
        <f>SUM(J15:J17)</f>
        <v>13920.029999999999</v>
      </c>
      <c r="K18" s="206" t="s">
        <v>10</v>
      </c>
      <c r="L18" s="206"/>
      <c r="M18" s="97">
        <f>SUM(M15:M17)</f>
        <v>13751.03</v>
      </c>
      <c r="N18" s="206" t="s">
        <v>10</v>
      </c>
      <c r="O18" s="206"/>
      <c r="P18" s="97">
        <f>SUM(P15:P17)</f>
        <v>13984</v>
      </c>
      <c r="Q18" s="206" t="s">
        <v>10</v>
      </c>
      <c r="R18" s="206"/>
      <c r="S18" s="97">
        <f>SUM(S15:S17)</f>
        <v>25500</v>
      </c>
      <c r="T18" s="99"/>
      <c r="AC18" s="133"/>
      <c r="AD18" s="149"/>
      <c r="AE18" s="151"/>
    </row>
    <row r="19" spans="1:31" ht="25.5" customHeight="1">
      <c r="A19" s="1"/>
      <c r="B19" s="100"/>
      <c r="C19" s="82"/>
      <c r="D19" s="85"/>
      <c r="E19" s="206" t="s">
        <v>11</v>
      </c>
      <c r="F19" s="206"/>
      <c r="G19" s="90">
        <f>G18*0.18</f>
        <v>0</v>
      </c>
      <c r="H19" s="206" t="s">
        <v>11</v>
      </c>
      <c r="I19" s="206"/>
      <c r="J19" s="94">
        <f>J18*0.18</f>
        <v>2505.6053999999999</v>
      </c>
      <c r="K19" s="206" t="s">
        <v>11</v>
      </c>
      <c r="L19" s="206"/>
      <c r="M19" s="97">
        <f>+M18*0.18</f>
        <v>2475.1853999999998</v>
      </c>
      <c r="N19" s="206" t="s">
        <v>11</v>
      </c>
      <c r="O19" s="206"/>
      <c r="P19" s="97">
        <f>+P18*0.18</f>
        <v>2517.12</v>
      </c>
      <c r="Q19" s="206" t="s">
        <v>11</v>
      </c>
      <c r="R19" s="206"/>
      <c r="S19" s="97">
        <f>+S18*0.18</f>
        <v>4590</v>
      </c>
      <c r="T19" s="99"/>
    </row>
    <row r="20" spans="1:31" ht="25.5" customHeight="1">
      <c r="A20" s="1"/>
      <c r="B20" s="100"/>
      <c r="C20" s="83"/>
      <c r="D20" s="85"/>
      <c r="E20" s="206" t="s">
        <v>13</v>
      </c>
      <c r="F20" s="206"/>
      <c r="G20" s="90">
        <f>SUM(G18:G19)</f>
        <v>0</v>
      </c>
      <c r="H20" s="206" t="s">
        <v>13</v>
      </c>
      <c r="I20" s="206"/>
      <c r="J20" s="94">
        <f>SUM(J18:J19)</f>
        <v>16425.635399999999</v>
      </c>
      <c r="K20" s="206" t="s">
        <v>13</v>
      </c>
      <c r="L20" s="206"/>
      <c r="M20" s="97">
        <f>+M18+M19</f>
        <v>16226.215400000001</v>
      </c>
      <c r="N20" s="206" t="s">
        <v>13</v>
      </c>
      <c r="O20" s="206"/>
      <c r="P20" s="97">
        <f>+P18+P19</f>
        <v>16501.12</v>
      </c>
      <c r="Q20" s="206" t="s">
        <v>13</v>
      </c>
      <c r="R20" s="206"/>
      <c r="S20" s="97">
        <f>+S18+S19</f>
        <v>30090</v>
      </c>
      <c r="T20" s="99"/>
      <c r="AC20" s="148"/>
      <c r="AD20" s="150"/>
    </row>
    <row r="21" spans="1:31" ht="14.25" customHeight="1">
      <c r="A21" s="1"/>
      <c r="B21" s="105"/>
      <c r="C21" s="7"/>
      <c r="D21" s="7"/>
      <c r="E21" s="7"/>
      <c r="F21" s="7"/>
      <c r="G21" s="8"/>
      <c r="H21" s="7"/>
      <c r="I21" s="7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7"/>
      <c r="X21" s="7"/>
      <c r="Y21" s="8"/>
      <c r="Z21" s="99"/>
    </row>
    <row r="22" spans="1:31" ht="14.25" customHeight="1">
      <c r="A22" s="1"/>
      <c r="B22" s="106"/>
      <c r="C22" s="3"/>
      <c r="D22" s="3"/>
      <c r="E22" s="9"/>
      <c r="F22" s="9"/>
      <c r="G22" s="9"/>
      <c r="H22" s="9"/>
      <c r="I22" s="9"/>
      <c r="J22" s="9"/>
      <c r="K22" s="9"/>
      <c r="L22" s="9"/>
      <c r="M22" s="144"/>
      <c r="N22" s="9"/>
      <c r="O22" s="9"/>
      <c r="P22" s="9"/>
      <c r="Q22" s="9"/>
      <c r="R22" s="9"/>
      <c r="S22" s="9"/>
      <c r="T22" s="10"/>
      <c r="U22" s="10"/>
      <c r="V22" s="225"/>
      <c r="W22" s="226"/>
      <c r="X22" s="70"/>
      <c r="Y22" s="10"/>
      <c r="Z22" s="99"/>
    </row>
    <row r="23" spans="1:31" ht="33" customHeight="1">
      <c r="A23" s="1"/>
      <c r="B23" s="174" t="s">
        <v>14</v>
      </c>
      <c r="C23" s="175"/>
      <c r="D23" s="71" t="s">
        <v>151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99"/>
    </row>
    <row r="24" spans="1:31" ht="30.6" customHeight="1">
      <c r="A24" s="1"/>
      <c r="B24" s="161" t="s">
        <v>15</v>
      </c>
      <c r="C24" s="162"/>
      <c r="D24" s="72">
        <v>0.4</v>
      </c>
      <c r="E24" s="73" t="s">
        <v>141</v>
      </c>
      <c r="F24" s="78" cm="1">
        <f t="array" ref="F24">_xlfn.IFS(E24=PUNTAJES!$E$9,PUNTAJES!$F$9,E24=PUNTAJES!$E$10,PUNTAJES!$F$10,E24=PUNTAJES!$E$11,PUNTAJES!$F$11,E24=PUNTAJES!$E$12,PUNTAJES!$F$12,E24=PUNTAJES!$E$13,PUNTAJES!$F$13)</f>
        <v>3</v>
      </c>
      <c r="G24" s="79">
        <f>D24*F24</f>
        <v>1.2000000000000002</v>
      </c>
      <c r="H24" s="73" t="s">
        <v>141</v>
      </c>
      <c r="I24" s="78" cm="1">
        <f t="array" ref="I24">_xlfn.IFS(H24=PUNTAJES!$E$9,PUNTAJES!$F$9,H24=PUNTAJES!$E$10,PUNTAJES!$F$10,H24=PUNTAJES!$E$11,PUNTAJES!$F$11,H24=PUNTAJES!$E$12,PUNTAJES!$F$12,H24=PUNTAJES!$E$13,PUNTAJES!$F$13)</f>
        <v>3</v>
      </c>
      <c r="J24" s="145">
        <f>D24*I24</f>
        <v>1.2000000000000002</v>
      </c>
      <c r="K24" s="73" t="s">
        <v>141</v>
      </c>
      <c r="L24" s="78" cm="1">
        <f t="array" ref="L24">_xlfn.IFS(K24=PUNTAJES!$E$9,PUNTAJES!$F$9,K24=PUNTAJES!$E$10,PUNTAJES!$F$10,K24=PUNTAJES!$E$11,PUNTAJES!$F$11,K24=PUNTAJES!$E$12,PUNTAJES!$F$12,K24=PUNTAJES!$E$13,PUNTAJES!$F$13)</f>
        <v>3</v>
      </c>
      <c r="M24" s="127">
        <f>L24*D24</f>
        <v>1.2000000000000002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3</v>
      </c>
      <c r="P24" s="145">
        <f>A24*O24</f>
        <v>0</v>
      </c>
      <c r="Q24" s="73" t="s">
        <v>141</v>
      </c>
      <c r="R24" s="78" cm="1">
        <f t="array" ref="R24">_xlfn.IFS(Q24=PUNTAJES!$E$9,PUNTAJES!$F$9,Q24=PUNTAJES!$E$10,PUNTAJES!$F$10,Q24=PUNTAJES!$E$11,PUNTAJES!$F$11,Q24=PUNTAJES!$E$12,PUNTAJES!$F$12,Q24=PUNTAJES!$E$13,PUNTAJES!$F$13)</f>
        <v>3</v>
      </c>
      <c r="S24" s="145">
        <f>D24*R24</f>
        <v>1.2000000000000002</v>
      </c>
      <c r="T24" s="99"/>
    </row>
    <row r="25" spans="1:31" ht="30.6" customHeight="1">
      <c r="A25" s="1"/>
      <c r="B25" s="161" t="s">
        <v>152</v>
      </c>
      <c r="C25" s="162"/>
      <c r="D25" s="72">
        <v>0.2</v>
      </c>
      <c r="E25" s="74" t="s">
        <v>123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5</v>
      </c>
      <c r="G25" s="79">
        <f t="shared" ref="G25:G29" si="1">D25*F25</f>
        <v>1</v>
      </c>
      <c r="H25" s="74" t="s">
        <v>129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3</v>
      </c>
      <c r="J25" s="145">
        <f t="shared" ref="J25:J29" si="2">D25*I25</f>
        <v>0.60000000000000009</v>
      </c>
      <c r="K25" s="74" t="s">
        <v>129</v>
      </c>
      <c r="L25" s="80" cm="1">
        <f t="array" ref="L25">_xlfn.IFS(K25=PUNTAJES!$B$4,PUNTAJES!$C$4,K25=PUNTAJES!$B$5,PUNTAJES!$C$5,K25=PUNTAJES!$B$6,PUNTAJES!$C$6,K25=PUNTAJES!$B$7,PUNTAJES!$C$7,K25=PUNTAJES!$B$8,PUNTAJES!$C$8,K25=PUNTAJES!$B$9,PUNTAJES!$C$9)</f>
        <v>3</v>
      </c>
      <c r="M25" s="127">
        <f>L25*D25</f>
        <v>0.60000000000000009</v>
      </c>
      <c r="N25" s="74" t="s">
        <v>129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3</v>
      </c>
      <c r="P25" s="145">
        <f t="shared" ref="P25:P29" si="3">A25*O25</f>
        <v>0</v>
      </c>
      <c r="Q25" s="74" t="s">
        <v>129</v>
      </c>
      <c r="R25" s="80" cm="1">
        <f t="array" ref="R25">_xlfn.IFS(Q25=PUNTAJES!$B$4,PUNTAJES!$C$4,Q25=PUNTAJES!$B$5,PUNTAJES!$C$5,Q25=PUNTAJES!$B$6,PUNTAJES!$C$6,Q25=PUNTAJES!$B$7,PUNTAJES!$C$7,Q25=PUNTAJES!$B$8,PUNTAJES!$C$8,Q25=PUNTAJES!$B$9,PUNTAJES!$C$9)</f>
        <v>3</v>
      </c>
      <c r="S25" s="145">
        <f t="shared" ref="S25:S29" si="4">D25*R25</f>
        <v>0.60000000000000009</v>
      </c>
      <c r="T25" s="99"/>
    </row>
    <row r="26" spans="1:31" ht="30.6" customHeight="1">
      <c r="A26" s="2"/>
      <c r="B26" s="161" t="s">
        <v>140</v>
      </c>
      <c r="C26" s="162"/>
      <c r="D26" s="75">
        <v>0.1</v>
      </c>
      <c r="E26" s="76" t="s">
        <v>143</v>
      </c>
      <c r="F26" s="81" cm="1">
        <f t="array" ref="F26">_xlfn.IFS(E26=PUNTAJES!$B$12,PUNTAJES!$C$12,E26=PUNTAJES!$B$13,PUNTAJES!$C$13,E26=PUNTAJES!$B$14,PUNTAJES!$C$14,E26=PUNTAJES!$B$15,PUNTAJES!$C$15,E26=PUNTAJES!$B$16,PUNTAJES!$C$16)</f>
        <v>5</v>
      </c>
      <c r="G26" s="79">
        <f t="shared" si="1"/>
        <v>0.5</v>
      </c>
      <c r="H26" s="76" t="s">
        <v>146</v>
      </c>
      <c r="I26" s="81" cm="1">
        <f t="array" ref="I26">_xlfn.IFS(H26=PUNTAJES!$B$12,PUNTAJES!$C$12,H26=PUNTAJES!$B$13,PUNTAJES!$C$13,H26=PUNTAJES!$B$14,PUNTAJES!$C$14,H26=PUNTAJES!$B$15,PUNTAJES!$C$15,H26=PUNTAJES!$B$16,PUNTAJES!$C$16)</f>
        <v>4</v>
      </c>
      <c r="J26" s="145">
        <f t="shared" si="2"/>
        <v>0.4</v>
      </c>
      <c r="K26" s="76" t="s">
        <v>146</v>
      </c>
      <c r="L26" s="81" cm="1">
        <f t="array" ref="L26">_xlfn.IFS(K26=PUNTAJES!$B$12,PUNTAJES!$C$12,K26=PUNTAJES!$B$13,PUNTAJES!$C$13,K26=PUNTAJES!$B$14,PUNTAJES!$C$14,K26=PUNTAJES!$B$15,PUNTAJES!$C$15,K26=PUNTAJES!$B$16,PUNTAJES!$C$16)</f>
        <v>4</v>
      </c>
      <c r="M26" s="127">
        <f t="shared" ref="M26:M29" si="5">L26*D26</f>
        <v>0.4</v>
      </c>
      <c r="N26" s="76" t="s">
        <v>146</v>
      </c>
      <c r="O26" s="81" cm="1">
        <f t="array" ref="O26">_xlfn.IFS(N26=PUNTAJES!$B$12,PUNTAJES!$C$12,N26=PUNTAJES!$B$13,PUNTAJES!$C$13,N26=PUNTAJES!$B$14,PUNTAJES!$C$14,N26=PUNTAJES!$B$15,PUNTAJES!$C$15,N26=PUNTAJES!$B$16,PUNTAJES!$C$16)</f>
        <v>4</v>
      </c>
      <c r="P26" s="145">
        <f t="shared" si="3"/>
        <v>0</v>
      </c>
      <c r="Q26" s="76" t="s">
        <v>146</v>
      </c>
      <c r="R26" s="81" cm="1">
        <f t="array" ref="R26">_xlfn.IFS(Q26=PUNTAJES!$B$12,PUNTAJES!$C$12,Q26=PUNTAJES!$B$13,PUNTAJES!$C$13,Q26=PUNTAJES!$B$14,PUNTAJES!$C$14,Q26=PUNTAJES!$B$15,PUNTAJES!$C$15,Q26=PUNTAJES!$B$16,PUNTAJES!$C$16)</f>
        <v>4</v>
      </c>
      <c r="S26" s="145">
        <f t="shared" si="4"/>
        <v>0.4</v>
      </c>
      <c r="T26" s="107"/>
    </row>
    <row r="27" spans="1:31" ht="30.6" customHeight="1">
      <c r="A27" s="1"/>
      <c r="B27" s="161" t="s">
        <v>153</v>
      </c>
      <c r="C27" s="162"/>
      <c r="D27" s="72">
        <v>0.1</v>
      </c>
      <c r="E27" s="74" t="s">
        <v>124</v>
      </c>
      <c r="F27" s="80" cm="1">
        <f t="array" ref="F27">_xlfn.IFS(E27=PUNTAJES!$E$4,PUNTAJES!$F$4,E27=PUNTAJES!$E$5,PUNTAJES!$F$5,E27=PUNTAJES!$E$6,PUNTAJES!$F$6)</f>
        <v>3</v>
      </c>
      <c r="G27" s="79">
        <f t="shared" si="1"/>
        <v>0.30000000000000004</v>
      </c>
      <c r="H27" s="74" t="s">
        <v>124</v>
      </c>
      <c r="I27" s="80" cm="1">
        <f t="array" ref="I27">_xlfn.IFS(H27=PUNTAJES!$E$4,PUNTAJES!$F$4,H27=PUNTAJES!$E$5,PUNTAJES!$F$5,H27=PUNTAJES!$E$6,PUNTAJES!$F$6)</f>
        <v>3</v>
      </c>
      <c r="J27" s="145">
        <f t="shared" si="2"/>
        <v>0.30000000000000004</v>
      </c>
      <c r="K27" s="74" t="s">
        <v>124</v>
      </c>
      <c r="L27" s="80" cm="1">
        <f t="array" ref="L27">_xlfn.IFS(K27=PUNTAJES!$E$4,PUNTAJES!$F$4,K27=PUNTAJES!$E$5,PUNTAJES!$F$5,K27=PUNTAJES!$E$6,PUNTAJES!$F$6)</f>
        <v>3</v>
      </c>
      <c r="M27" s="127">
        <f t="shared" si="5"/>
        <v>0.30000000000000004</v>
      </c>
      <c r="N27" s="74" t="s">
        <v>124</v>
      </c>
      <c r="O27" s="80" cm="1">
        <f t="array" ref="O27">_xlfn.IFS(N27=PUNTAJES!$E$4,PUNTAJES!$F$4,N27=PUNTAJES!$E$5,PUNTAJES!$F$5,N27=PUNTAJES!$E$6,PUNTAJES!$F$6)</f>
        <v>3</v>
      </c>
      <c r="P27" s="145">
        <f t="shared" si="3"/>
        <v>0</v>
      </c>
      <c r="Q27" s="74" t="s">
        <v>124</v>
      </c>
      <c r="R27" s="80" cm="1">
        <f t="array" ref="R27">_xlfn.IFS(Q27=PUNTAJES!$E$4,PUNTAJES!$F$4,Q27=PUNTAJES!$E$5,PUNTAJES!$F$5,Q27=PUNTAJES!$E$6,PUNTAJES!$F$6)</f>
        <v>3</v>
      </c>
      <c r="S27" s="145">
        <f t="shared" si="4"/>
        <v>0.30000000000000004</v>
      </c>
      <c r="T27" s="99"/>
    </row>
    <row r="28" spans="1:31" ht="30.6" customHeight="1">
      <c r="A28" s="1"/>
      <c r="B28" s="161" t="s">
        <v>154</v>
      </c>
      <c r="C28" s="162"/>
      <c r="D28" s="72">
        <v>0.15</v>
      </c>
      <c r="E28" s="74" t="s">
        <v>137</v>
      </c>
      <c r="F28" s="80" cm="1">
        <f t="array" ref="F28">_xlfn.IFS(E28=PUNTAJES!$H$9,PUNTAJES!$I$9,E28=PUNTAJES!$H$10,PUNTAJES!$I$10,E28=PUNTAJES!$H$11,PUNTAJES!$I$11,E28=PUNTAJES!$H$12,PUNTAJES!$I$12)</f>
        <v>4</v>
      </c>
      <c r="G28" s="79">
        <f t="shared" si="1"/>
        <v>0.6</v>
      </c>
      <c r="H28" s="74" t="s">
        <v>137</v>
      </c>
      <c r="I28" s="80" cm="1">
        <f t="array" ref="I28">_xlfn.IFS(H28=PUNTAJES!$H$9,PUNTAJES!$I$9,H28=PUNTAJES!$H$10,PUNTAJES!$I$10,H28=PUNTAJES!$H$11,PUNTAJES!$I$11,H28=PUNTAJES!$H$12,PUNTAJES!$I$12)</f>
        <v>4</v>
      </c>
      <c r="J28" s="145">
        <f t="shared" si="2"/>
        <v>0.6</v>
      </c>
      <c r="K28" s="74" t="s">
        <v>137</v>
      </c>
      <c r="L28" s="80" cm="1">
        <f t="array" ref="L28">_xlfn.IFS(K28=PUNTAJES!$H$9,PUNTAJES!$I$9,K28=PUNTAJES!$H$10,PUNTAJES!$I$10,K28=PUNTAJES!$H$11,PUNTAJES!$I$11,K28=PUNTAJES!$H$12,PUNTAJES!$I$12)</f>
        <v>4</v>
      </c>
      <c r="M28" s="127">
        <f t="shared" si="5"/>
        <v>0.6</v>
      </c>
      <c r="N28" s="74" t="s">
        <v>137</v>
      </c>
      <c r="O28" s="80" cm="1">
        <f t="array" ref="O28">_xlfn.IFS(N28=PUNTAJES!$H$9,PUNTAJES!$I$9,N28=PUNTAJES!$H$10,PUNTAJES!$I$10,N28=PUNTAJES!$H$11,PUNTAJES!$I$11,N28=PUNTAJES!$H$12,PUNTAJES!$I$12)</f>
        <v>4</v>
      </c>
      <c r="P28" s="145">
        <f t="shared" si="3"/>
        <v>0</v>
      </c>
      <c r="Q28" s="74" t="s">
        <v>137</v>
      </c>
      <c r="R28" s="80" cm="1">
        <f t="array" ref="R28">_xlfn.IFS(Q28=PUNTAJES!$H$9,PUNTAJES!$I$9,Q28=PUNTAJES!$H$10,PUNTAJES!$I$10,Q28=PUNTAJES!$H$11,PUNTAJES!$I$11,Q28=PUNTAJES!$H$12,PUNTAJES!$I$12)</f>
        <v>4</v>
      </c>
      <c r="S28" s="145">
        <f t="shared" si="4"/>
        <v>0.6</v>
      </c>
      <c r="T28" s="99"/>
    </row>
    <row r="29" spans="1:31" ht="30.6" customHeight="1" thickBot="1">
      <c r="A29" s="1"/>
      <c r="B29" s="161" t="s">
        <v>155</v>
      </c>
      <c r="C29" s="162"/>
      <c r="D29" s="72">
        <v>0.05</v>
      </c>
      <c r="E29" s="74" t="s">
        <v>125</v>
      </c>
      <c r="F29" s="80" cm="1">
        <f t="array" ref="F29">_xlfn.IFS(E29=PUNTAJES!$H$4,PUNTAJES!$I$4,E29=PUNTAJES!$H$5,PUNTAJES!$I$5,E29=PUNTAJES!$H$6,PUNTAJES!$I$6)</f>
        <v>3</v>
      </c>
      <c r="G29" s="115">
        <f t="shared" si="1"/>
        <v>0.15000000000000002</v>
      </c>
      <c r="H29" s="74" t="s">
        <v>125</v>
      </c>
      <c r="I29" s="80" cm="1">
        <f t="array" ref="I29">_xlfn.IFS(H29=PUNTAJES!$H$4,PUNTAJES!$I$4,H29=PUNTAJES!$H$5,PUNTAJES!$I$5,H29=PUNTAJES!$H$6,PUNTAJES!$I$6)</f>
        <v>3</v>
      </c>
      <c r="J29" s="146">
        <f t="shared" si="2"/>
        <v>0.15000000000000002</v>
      </c>
      <c r="K29" s="74" t="s">
        <v>125</v>
      </c>
      <c r="L29" s="80" cm="1">
        <f t="array" ref="L29">_xlfn.IFS(K29=PUNTAJES!$H$4,PUNTAJES!$I$4,K29=PUNTAJES!$H$5,PUNTAJES!$I$5,K29=PUNTAJES!$H$6,PUNTAJES!$I$6)</f>
        <v>3</v>
      </c>
      <c r="M29" s="127">
        <f t="shared" si="5"/>
        <v>0.15000000000000002</v>
      </c>
      <c r="N29" s="74" t="s">
        <v>125</v>
      </c>
      <c r="O29" s="80" cm="1">
        <f t="array" ref="O29">_xlfn.IFS(N29=PUNTAJES!$H$4,PUNTAJES!$I$4,N29=PUNTAJES!$H$5,PUNTAJES!$I$5,N29=PUNTAJES!$H$6,PUNTAJES!$I$6)</f>
        <v>3</v>
      </c>
      <c r="P29" s="145">
        <f t="shared" si="3"/>
        <v>0</v>
      </c>
      <c r="Q29" s="74" t="s">
        <v>125</v>
      </c>
      <c r="R29" s="80" cm="1">
        <f t="array" ref="R29">_xlfn.IFS(Q29=PUNTAJES!$H$4,PUNTAJES!$I$4,Q29=PUNTAJES!$H$5,PUNTAJES!$I$5,Q29=PUNTAJES!$H$6,PUNTAJES!$I$6)</f>
        <v>3</v>
      </c>
      <c r="S29" s="145">
        <f t="shared" si="4"/>
        <v>0.15000000000000002</v>
      </c>
      <c r="T29" s="99"/>
    </row>
    <row r="30" spans="1:31" ht="30.6" customHeight="1" thickBot="1">
      <c r="A30" s="1"/>
      <c r="B30" s="161" t="s">
        <v>13</v>
      </c>
      <c r="C30" s="162"/>
      <c r="D30" s="77">
        <f>SUM(D24:D29)</f>
        <v>1</v>
      </c>
      <c r="E30" s="84" t="s">
        <v>156</v>
      </c>
      <c r="F30" s="114">
        <f>SUM(F24:F29)</f>
        <v>23</v>
      </c>
      <c r="G30" s="116">
        <f>SUM(G24:G29)</f>
        <v>3.75</v>
      </c>
      <c r="H30" s="84" t="s">
        <v>156</v>
      </c>
      <c r="I30" s="114">
        <f>SUM(I24:I29)</f>
        <v>20</v>
      </c>
      <c r="J30" s="147">
        <f>SUM(J24:J29)</f>
        <v>3.25</v>
      </c>
      <c r="K30" s="84" t="s">
        <v>156</v>
      </c>
      <c r="L30" s="114">
        <f>SUM(L24:L29)</f>
        <v>20</v>
      </c>
      <c r="M30" s="147">
        <f>SUM(M24:M29)</f>
        <v>3.25</v>
      </c>
      <c r="N30" s="84" t="s">
        <v>156</v>
      </c>
      <c r="O30" s="114">
        <f>SUM(O24:O29)</f>
        <v>20</v>
      </c>
      <c r="P30" s="147">
        <f>SUM(P24:P29)</f>
        <v>0</v>
      </c>
      <c r="Q30" s="84" t="s">
        <v>156</v>
      </c>
      <c r="R30" s="114">
        <f>SUM(R24:R29)</f>
        <v>20</v>
      </c>
      <c r="S30" s="147">
        <f>SUM(S24:S29)</f>
        <v>3.25</v>
      </c>
      <c r="T30" s="99"/>
    </row>
    <row r="31" spans="1:31" ht="31.8" customHeight="1">
      <c r="A31" s="1"/>
      <c r="B31" s="108"/>
      <c r="C31" s="170" t="s">
        <v>16</v>
      </c>
      <c r="D31" s="171"/>
      <c r="E31" s="154"/>
      <c r="F31" s="155"/>
      <c r="G31" s="160"/>
      <c r="H31" s="154"/>
      <c r="I31" s="155"/>
      <c r="J31" s="160"/>
      <c r="K31" s="154"/>
      <c r="L31" s="155"/>
      <c r="M31" s="160"/>
      <c r="N31" s="154"/>
      <c r="O31" s="155"/>
      <c r="P31" s="160"/>
      <c r="Q31" s="154"/>
      <c r="R31" s="155"/>
      <c r="S31" s="160"/>
      <c r="T31" s="154"/>
      <c r="U31" s="155"/>
      <c r="V31" s="160"/>
      <c r="W31" s="154"/>
      <c r="X31" s="155"/>
      <c r="Y31" s="160"/>
      <c r="Z31" s="99"/>
    </row>
    <row r="32" spans="1:31" ht="31.8" customHeight="1">
      <c r="A32" s="1"/>
      <c r="B32" s="108"/>
      <c r="C32" s="167" t="s">
        <v>158</v>
      </c>
      <c r="D32" s="169"/>
      <c r="E32" s="154"/>
      <c r="F32" s="155"/>
      <c r="G32" s="156"/>
      <c r="H32" s="154"/>
      <c r="I32" s="155"/>
      <c r="J32" s="156"/>
      <c r="K32" s="154"/>
      <c r="L32" s="155"/>
      <c r="M32" s="156"/>
      <c r="N32" s="154"/>
      <c r="O32" s="155"/>
      <c r="P32" s="156"/>
      <c r="Q32" s="154"/>
      <c r="R32" s="155"/>
      <c r="S32" s="156"/>
      <c r="T32" s="154"/>
      <c r="U32" s="155"/>
      <c r="V32" s="156"/>
      <c r="W32" s="154"/>
      <c r="X32" s="155"/>
      <c r="Y32" s="156"/>
      <c r="Z32" s="99"/>
    </row>
    <row r="33" spans="1:26" ht="31.8" customHeight="1">
      <c r="A33" s="1"/>
      <c r="B33" s="108"/>
      <c r="C33" s="167" t="s">
        <v>17</v>
      </c>
      <c r="D33" s="168"/>
      <c r="E33" s="154"/>
      <c r="F33" s="155"/>
      <c r="G33" s="156"/>
      <c r="H33" s="154"/>
      <c r="I33" s="155"/>
      <c r="J33" s="156"/>
      <c r="K33" s="154"/>
      <c r="L33" s="155"/>
      <c r="M33" s="156"/>
      <c r="N33" s="154"/>
      <c r="O33" s="155"/>
      <c r="P33" s="156"/>
      <c r="Q33" s="154"/>
      <c r="R33" s="155"/>
      <c r="S33" s="156"/>
      <c r="T33" s="154"/>
      <c r="U33" s="155"/>
      <c r="V33" s="156"/>
      <c r="W33" s="154"/>
      <c r="X33" s="155"/>
      <c r="Y33" s="156"/>
      <c r="Z33" s="99"/>
    </row>
    <row r="34" spans="1:26" ht="36.6" customHeight="1">
      <c r="A34" s="1"/>
      <c r="B34" s="106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207"/>
      <c r="U34" s="208"/>
      <c r="V34" s="209"/>
      <c r="W34" s="11"/>
      <c r="X34" s="11"/>
      <c r="Y34" s="11"/>
      <c r="Z34" s="99"/>
    </row>
    <row r="35" spans="1:26" ht="29.4" customHeight="1">
      <c r="A35" s="2"/>
      <c r="B35" s="241" t="s">
        <v>18</v>
      </c>
      <c r="C35" s="226"/>
      <c r="D35" s="226"/>
      <c r="E35" s="238"/>
      <c r="F35" s="238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107"/>
    </row>
    <row r="36" spans="1:26" ht="14.25" customHeight="1">
      <c r="A36" s="2"/>
      <c r="B36" s="109"/>
      <c r="C36" s="12"/>
      <c r="D36" s="12"/>
      <c r="E36" s="239"/>
      <c r="F36" s="239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39"/>
      <c r="Z36" s="107"/>
    </row>
    <row r="37" spans="1:26" ht="14.25" customHeight="1">
      <c r="A37" s="2"/>
      <c r="B37" s="106"/>
      <c r="C37" s="13"/>
      <c r="D37" s="13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107"/>
    </row>
    <row r="38" spans="1:26" ht="14.25" customHeight="1" thickBot="1">
      <c r="A38" s="1"/>
      <c r="B38" s="110"/>
      <c r="C38" s="111"/>
      <c r="D38" s="111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3"/>
    </row>
    <row r="39" spans="1:26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</sheetData>
  <mergeCells count="97">
    <mergeCell ref="C16:D16"/>
    <mergeCell ref="E16:F16"/>
    <mergeCell ref="H16:I16"/>
    <mergeCell ref="K16:L16"/>
    <mergeCell ref="Q16:R16"/>
    <mergeCell ref="C15:D15"/>
    <mergeCell ref="E15:F15"/>
    <mergeCell ref="H15:I15"/>
    <mergeCell ref="K15:L15"/>
    <mergeCell ref="Q15:R15"/>
    <mergeCell ref="K19:L19"/>
    <mergeCell ref="K20:L20"/>
    <mergeCell ref="K31:M31"/>
    <mergeCell ref="K32:M32"/>
    <mergeCell ref="K33:M33"/>
    <mergeCell ref="K12:M12"/>
    <mergeCell ref="K13:M13"/>
    <mergeCell ref="K14:L14"/>
    <mergeCell ref="K17:L17"/>
    <mergeCell ref="K18:L18"/>
    <mergeCell ref="W2:Y5"/>
    <mergeCell ref="C8:Y8"/>
    <mergeCell ref="C9:Y9"/>
    <mergeCell ref="E35:Y37"/>
    <mergeCell ref="B35:D35"/>
    <mergeCell ref="H13:J13"/>
    <mergeCell ref="C10:Y10"/>
    <mergeCell ref="C11:Y11"/>
    <mergeCell ref="Q13:S13"/>
    <mergeCell ref="W12:Y12"/>
    <mergeCell ref="Q12:S12"/>
    <mergeCell ref="B28:C28"/>
    <mergeCell ref="B29:C29"/>
    <mergeCell ref="B30:C30"/>
    <mergeCell ref="E17:F17"/>
    <mergeCell ref="C33:D33"/>
    <mergeCell ref="C31:D31"/>
    <mergeCell ref="V22:W22"/>
    <mergeCell ref="C7:Y7"/>
    <mergeCell ref="E12:G12"/>
    <mergeCell ref="H12:J12"/>
    <mergeCell ref="E18:F18"/>
    <mergeCell ref="Q18:R18"/>
    <mergeCell ref="B25:C25"/>
    <mergeCell ref="B26:C26"/>
    <mergeCell ref="B27:C27"/>
    <mergeCell ref="H17:I17"/>
    <mergeCell ref="B24:C24"/>
    <mergeCell ref="H20:I20"/>
    <mergeCell ref="C17:D17"/>
    <mergeCell ref="E19:F19"/>
    <mergeCell ref="E20:F20"/>
    <mergeCell ref="C2:V3"/>
    <mergeCell ref="B23:C23"/>
    <mergeCell ref="B2:B5"/>
    <mergeCell ref="C4:V5"/>
    <mergeCell ref="T12:V12"/>
    <mergeCell ref="E13:G13"/>
    <mergeCell ref="B13:B14"/>
    <mergeCell ref="E14:F14"/>
    <mergeCell ref="Q14:R14"/>
    <mergeCell ref="H14:I14"/>
    <mergeCell ref="C13:D14"/>
    <mergeCell ref="Q19:R19"/>
    <mergeCell ref="Q20:R20"/>
    <mergeCell ref="Q17:R17"/>
    <mergeCell ref="H18:I18"/>
    <mergeCell ref="H19:I19"/>
    <mergeCell ref="C32:D32"/>
    <mergeCell ref="E32:G32"/>
    <mergeCell ref="H32:J32"/>
    <mergeCell ref="Q32:S32"/>
    <mergeCell ref="T32:V32"/>
    <mergeCell ref="T34:V34"/>
    <mergeCell ref="W31:Y31"/>
    <mergeCell ref="W33:Y33"/>
    <mergeCell ref="W32:Y32"/>
    <mergeCell ref="T33:V33"/>
    <mergeCell ref="T31:V31"/>
    <mergeCell ref="E31:G31"/>
    <mergeCell ref="E33:G33"/>
    <mergeCell ref="H31:J31"/>
    <mergeCell ref="H33:J33"/>
    <mergeCell ref="Q31:S31"/>
    <mergeCell ref="Q33:S33"/>
    <mergeCell ref="N32:P32"/>
    <mergeCell ref="N33:P33"/>
    <mergeCell ref="N12:P12"/>
    <mergeCell ref="N13:P13"/>
    <mergeCell ref="N14:O14"/>
    <mergeCell ref="N15:O15"/>
    <mergeCell ref="N16:O16"/>
    <mergeCell ref="N17:O17"/>
    <mergeCell ref="N18:O18"/>
    <mergeCell ref="N19:O19"/>
    <mergeCell ref="N20:O20"/>
    <mergeCell ref="N31:P31"/>
  </mergeCells>
  <conditionalFormatting sqref="G23 J23:Y23 G34:Y34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E24 H24 Q24 K24 N24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E25 H25 Q25 K25 N25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E26 H26 Q26 K26 N26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E27 H27 Q27 K27 N27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E28 H28 Q28 K28 N28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E29 H29 Q29 K29 N29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0" t="s">
        <v>100</v>
      </c>
      <c r="C2" s="261"/>
      <c r="D2" s="261"/>
      <c r="E2" s="261"/>
      <c r="F2" s="262"/>
    </row>
    <row r="3" spans="2:6" ht="15" thickBot="1">
      <c r="B3" s="254" t="s">
        <v>99</v>
      </c>
      <c r="C3" s="255"/>
      <c r="D3" s="255"/>
      <c r="E3" s="255"/>
      <c r="F3" s="256"/>
    </row>
    <row r="4" spans="2:6" ht="15" thickBot="1">
      <c r="B4" s="257" t="s">
        <v>97</v>
      </c>
      <c r="C4" s="258"/>
      <c r="D4" s="258"/>
      <c r="E4" s="258"/>
      <c r="F4" s="259"/>
    </row>
    <row r="5" spans="2:6" ht="15" thickBot="1">
      <c r="B5" s="257" t="s">
        <v>98</v>
      </c>
      <c r="C5" s="258"/>
      <c r="D5" s="258"/>
      <c r="E5" s="258"/>
      <c r="F5" s="259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6">
        <v>1</v>
      </c>
      <c r="C7" s="244" t="s">
        <v>91</v>
      </c>
      <c r="D7" s="28" t="s">
        <v>61</v>
      </c>
      <c r="E7" s="26">
        <v>5</v>
      </c>
      <c r="F7" s="251"/>
    </row>
    <row r="8" spans="2:6" ht="26.25" customHeight="1">
      <c r="B8" s="247"/>
      <c r="C8" s="245"/>
      <c r="D8" s="29" t="s">
        <v>62</v>
      </c>
      <c r="E8" s="24">
        <v>4</v>
      </c>
      <c r="F8" s="252"/>
    </row>
    <row r="9" spans="2:6" ht="26.25" customHeight="1">
      <c r="B9" s="247"/>
      <c r="C9" s="245"/>
      <c r="D9" s="29" t="s">
        <v>63</v>
      </c>
      <c r="E9" s="24">
        <v>3</v>
      </c>
      <c r="F9" s="252"/>
    </row>
    <row r="10" spans="2:6" ht="26.25" customHeight="1">
      <c r="B10" s="247"/>
      <c r="C10" s="245"/>
      <c r="D10" s="29" t="s">
        <v>64</v>
      </c>
      <c r="E10" s="24">
        <v>2</v>
      </c>
      <c r="F10" s="252"/>
    </row>
    <row r="11" spans="2:6" ht="26.25" customHeight="1" thickBot="1">
      <c r="B11" s="247"/>
      <c r="C11" s="245"/>
      <c r="D11" s="30" t="s">
        <v>65</v>
      </c>
      <c r="E11" s="27">
        <v>1</v>
      </c>
      <c r="F11" s="253"/>
    </row>
    <row r="12" spans="2:6" ht="26.25" customHeight="1">
      <c r="B12" s="246">
        <v>2</v>
      </c>
      <c r="C12" s="244" t="s">
        <v>92</v>
      </c>
      <c r="D12" s="28" t="s">
        <v>66</v>
      </c>
      <c r="E12" s="26">
        <v>5</v>
      </c>
      <c r="F12" s="251"/>
    </row>
    <row r="13" spans="2:6" ht="26.25" customHeight="1">
      <c r="B13" s="247"/>
      <c r="C13" s="245"/>
      <c r="D13" s="29" t="s">
        <v>67</v>
      </c>
      <c r="E13" s="24">
        <v>4</v>
      </c>
      <c r="F13" s="252"/>
    </row>
    <row r="14" spans="2:6" ht="26.25" customHeight="1">
      <c r="B14" s="247"/>
      <c r="C14" s="245"/>
      <c r="D14" s="29" t="s">
        <v>68</v>
      </c>
      <c r="E14" s="24">
        <v>3</v>
      </c>
      <c r="F14" s="252"/>
    </row>
    <row r="15" spans="2:6" ht="26.25" customHeight="1">
      <c r="B15" s="247"/>
      <c r="C15" s="245"/>
      <c r="D15" s="29" t="s">
        <v>69</v>
      </c>
      <c r="E15" s="24">
        <v>2</v>
      </c>
      <c r="F15" s="252"/>
    </row>
    <row r="16" spans="2:6" ht="26.25" customHeight="1" thickBot="1">
      <c r="B16" s="247"/>
      <c r="C16" s="245"/>
      <c r="D16" s="30" t="s">
        <v>70</v>
      </c>
      <c r="E16" s="27">
        <v>1</v>
      </c>
      <c r="F16" s="253"/>
    </row>
    <row r="17" spans="2:6" ht="26.25" customHeight="1">
      <c r="B17" s="246">
        <v>3</v>
      </c>
      <c r="C17" s="244" t="s">
        <v>93</v>
      </c>
      <c r="D17" s="28" t="s">
        <v>71</v>
      </c>
      <c r="E17" s="26">
        <v>5</v>
      </c>
      <c r="F17" s="251"/>
    </row>
    <row r="18" spans="2:6" ht="26.25" customHeight="1">
      <c r="B18" s="247"/>
      <c r="C18" s="245"/>
      <c r="D18" s="29" t="s">
        <v>72</v>
      </c>
      <c r="E18" s="24">
        <v>4</v>
      </c>
      <c r="F18" s="252"/>
    </row>
    <row r="19" spans="2:6" ht="26.25" customHeight="1">
      <c r="B19" s="247"/>
      <c r="C19" s="245"/>
      <c r="D19" s="29" t="s">
        <v>74</v>
      </c>
      <c r="E19" s="24">
        <v>3</v>
      </c>
      <c r="F19" s="252"/>
    </row>
    <row r="20" spans="2:6" ht="26.25" customHeight="1">
      <c r="B20" s="247"/>
      <c r="C20" s="245"/>
      <c r="D20" s="29" t="s">
        <v>75</v>
      </c>
      <c r="E20" s="24">
        <v>2</v>
      </c>
      <c r="F20" s="252"/>
    </row>
    <row r="21" spans="2:6" ht="26.25" customHeight="1" thickBot="1">
      <c r="B21" s="247"/>
      <c r="C21" s="245"/>
      <c r="D21" s="30" t="s">
        <v>73</v>
      </c>
      <c r="E21" s="27">
        <v>1</v>
      </c>
      <c r="F21" s="253"/>
    </row>
    <row r="22" spans="2:6" ht="26.25" customHeight="1">
      <c r="B22" s="246">
        <v>4</v>
      </c>
      <c r="C22" s="244" t="s">
        <v>94</v>
      </c>
      <c r="D22" s="28" t="s">
        <v>78</v>
      </c>
      <c r="E22" s="26">
        <v>5</v>
      </c>
      <c r="F22" s="251"/>
    </row>
    <row r="23" spans="2:6" ht="26.25" customHeight="1">
      <c r="B23" s="247"/>
      <c r="C23" s="245"/>
      <c r="D23" s="29" t="s">
        <v>79</v>
      </c>
      <c r="E23" s="24">
        <v>4</v>
      </c>
      <c r="F23" s="252"/>
    </row>
    <row r="24" spans="2:6" ht="26.25" customHeight="1">
      <c r="B24" s="247"/>
      <c r="C24" s="245"/>
      <c r="D24" s="29" t="s">
        <v>76</v>
      </c>
      <c r="E24" s="24">
        <v>3</v>
      </c>
      <c r="F24" s="252"/>
    </row>
    <row r="25" spans="2:6" ht="26.25" customHeight="1">
      <c r="B25" s="247"/>
      <c r="C25" s="245"/>
      <c r="D25" s="29" t="s">
        <v>77</v>
      </c>
      <c r="E25" s="24">
        <v>2</v>
      </c>
      <c r="F25" s="252"/>
    </row>
    <row r="26" spans="2:6" ht="26.25" customHeight="1" thickBot="1">
      <c r="B26" s="247"/>
      <c r="C26" s="245"/>
      <c r="D26" s="30" t="s">
        <v>80</v>
      </c>
      <c r="E26" s="27">
        <v>1</v>
      </c>
      <c r="F26" s="253"/>
    </row>
    <row r="27" spans="2:6" ht="27.6">
      <c r="B27" s="246">
        <v>5</v>
      </c>
      <c r="C27" s="244" t="s">
        <v>95</v>
      </c>
      <c r="D27" s="28" t="s">
        <v>81</v>
      </c>
      <c r="E27" s="26">
        <v>5</v>
      </c>
      <c r="F27" s="251"/>
    </row>
    <row r="28" spans="2:6" ht="27.6">
      <c r="B28" s="247"/>
      <c r="C28" s="245"/>
      <c r="D28" s="29" t="s">
        <v>83</v>
      </c>
      <c r="E28" s="24">
        <v>4</v>
      </c>
      <c r="F28" s="252"/>
    </row>
    <row r="29" spans="2:6" ht="27.6">
      <c r="B29" s="247"/>
      <c r="C29" s="245"/>
      <c r="D29" s="29" t="s">
        <v>82</v>
      </c>
      <c r="E29" s="24">
        <v>3</v>
      </c>
      <c r="F29" s="252"/>
    </row>
    <row r="30" spans="2:6" ht="41.4">
      <c r="B30" s="247"/>
      <c r="C30" s="245"/>
      <c r="D30" s="29" t="s">
        <v>84</v>
      </c>
      <c r="E30" s="24">
        <v>2</v>
      </c>
      <c r="F30" s="252"/>
    </row>
    <row r="31" spans="2:6" ht="55.8" thickBot="1">
      <c r="B31" s="247"/>
      <c r="C31" s="245"/>
      <c r="D31" s="30" t="s">
        <v>85</v>
      </c>
      <c r="E31" s="27">
        <v>1</v>
      </c>
      <c r="F31" s="253"/>
    </row>
    <row r="32" spans="2:6" ht="27.6">
      <c r="B32" s="246">
        <v>6</v>
      </c>
      <c r="C32" s="244" t="s">
        <v>96</v>
      </c>
      <c r="D32" s="28" t="s">
        <v>86</v>
      </c>
      <c r="E32" s="26">
        <v>5</v>
      </c>
      <c r="F32" s="251"/>
    </row>
    <row r="33" spans="2:6" ht="41.4">
      <c r="B33" s="247"/>
      <c r="C33" s="248"/>
      <c r="D33" s="29" t="s">
        <v>87</v>
      </c>
      <c r="E33" s="24">
        <v>4</v>
      </c>
      <c r="F33" s="252"/>
    </row>
    <row r="34" spans="2:6" ht="27.6">
      <c r="B34" s="247"/>
      <c r="C34" s="248"/>
      <c r="D34" s="29" t="s">
        <v>88</v>
      </c>
      <c r="E34" s="24">
        <v>3</v>
      </c>
      <c r="F34" s="252"/>
    </row>
    <row r="35" spans="2:6" ht="41.4">
      <c r="B35" s="247"/>
      <c r="C35" s="248"/>
      <c r="D35" s="29" t="s">
        <v>89</v>
      </c>
      <c r="E35" s="24">
        <v>2</v>
      </c>
      <c r="F35" s="252"/>
    </row>
    <row r="36" spans="2:6" ht="42" thickBot="1">
      <c r="B36" s="250"/>
      <c r="C36" s="249"/>
      <c r="D36" s="31" t="s">
        <v>90</v>
      </c>
      <c r="E36" s="25">
        <v>1</v>
      </c>
      <c r="F36" s="253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2025-09-23T17:43:02Z</dcterms:modified>
</cp:coreProperties>
</file>