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309/"/>
    </mc:Choice>
  </mc:AlternateContent>
  <xr:revisionPtr revIDLastSave="0" documentId="8_{63A4FEE9-5F74-4DE4-838A-F4A951249869}" xr6:coauthVersionLast="47" xr6:coauthVersionMax="47" xr10:uidLastSave="{00000000-0000-0000-0000-000000000000}"/>
  <bookViews>
    <workbookView xWindow="11424" yWindow="0" windowWidth="11712" windowHeight="1233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2" l="1"/>
  <c r="J16" i="2"/>
  <c r="J17" i="2"/>
  <c r="J18" i="2"/>
  <c r="J19" i="2"/>
  <c r="J20" i="2"/>
  <c r="J15" i="2"/>
  <c r="G16" i="2"/>
  <c r="G17" i="2"/>
  <c r="G18" i="2"/>
  <c r="G19" i="2"/>
  <c r="G20" i="2"/>
  <c r="G15" i="2"/>
  <c r="G21" i="2" l="1"/>
  <c r="G22" i="2" s="1"/>
  <c r="G23" i="2" s="1"/>
  <c r="I32" i="2" a="1"/>
  <c r="I32" i="2" s="1"/>
  <c r="J32" i="2" s="1"/>
  <c r="I31" i="2" a="1"/>
  <c r="I31" i="2" s="1"/>
  <c r="J31" i="2" s="1"/>
  <c r="I30" i="2" a="1"/>
  <c r="I30" i="2" s="1"/>
  <c r="J30" i="2" s="1"/>
  <c r="I29" i="2" a="1"/>
  <c r="I29" i="2" s="1"/>
  <c r="J29" i="2" s="1"/>
  <c r="I28" i="2" a="1"/>
  <c r="I28" i="2" s="1"/>
  <c r="J28" i="2" s="1"/>
  <c r="I27" i="2" a="1"/>
  <c r="I27" i="2" s="1"/>
  <c r="J27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J22" i="2" l="1"/>
  <c r="J23" i="2" s="1"/>
  <c r="J33" i="2"/>
  <c r="I33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F32" i="2" a="1"/>
  <c r="F32" i="2" s="1"/>
  <c r="G32" i="2" s="1"/>
  <c r="F31" i="2" a="1"/>
  <c r="F31" i="2" s="1"/>
  <c r="G31" i="2" s="1"/>
  <c r="F30" i="2" a="1"/>
  <c r="F30" i="2" s="1"/>
  <c r="G30" i="2" s="1"/>
  <c r="F29" i="2" a="1"/>
  <c r="F29" i="2" s="1"/>
  <c r="G29" i="2" s="1"/>
  <c r="F28" i="2" a="1"/>
  <c r="F28" i="2" s="1"/>
  <c r="G28" i="2" s="1"/>
  <c r="F27" i="2" a="1"/>
  <c r="F27" i="2" s="1"/>
  <c r="G27" i="2" s="1"/>
  <c r="D33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G33" i="2"/>
  <c r="F33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<sst xmlns="http://schemas.openxmlformats.org/spreadsheetml/2006/main" count="304" uniqueCount="190">
  <si>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</si>
  <si>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</si>
  <si>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</si>
  <si>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</si>
  <si>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</si>
  <si>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</si>
  <si>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</si>
  <si>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</si>
  <si>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</si>
  <si>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</si>
  <si>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</si>
  <si>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</si>
  <si>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</si>
  <si>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</si>
  <si>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</si>
  <si>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</si>
  <si>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</si>
  <si>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</si>
  <si>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</si>
  <si>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</si>
  <si>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</si>
  <si>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</si>
  <si>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</si>
  <si>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</si>
  <si>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</si>
  <si>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</si>
  <si>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</si>
  <si>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</si>
  <si>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</si>
  <si>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</si>
  <si>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</si>
  <si>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</si>
  <si>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</si>
  <si>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</si>
  <si>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</si>
  <si>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</si>
  <si>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</si>
  <si>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</si>
  <si>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</si>
  <si>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</si>
  <si>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</si>
  <si>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</si>
  <si>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</si>
  <si>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</si>
  <si>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</si>
  <si>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</si>
  <si>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</si>
  <si>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</si>
  <si>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</si>
  <si>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</si>
  <si>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</si>
  <si>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</si>
  <si>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</si>
  <si>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</si>
  <si>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</si>
  <si>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</si>
  <si>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</si>
  <si>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</si>
  <si>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</si>
  <si>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</si>
  <si>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</si>
  <si>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</si>
  <si>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</si>
  <si>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</si>
  <si>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</si>
  <si>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</si>
  <si>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</si>
  <si>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</si>
  <si>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</si>
  <si>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</si>
  <si>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</si>
  <si>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</si>
  <si>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</si>
  <si>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</si>
  <si>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</si>
  <si>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</si>
  <si>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</si>
  <si>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</si>
  <si>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</si>
  <si>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</si>
  <si>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</si>
  <si>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</si>
  <si>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</si>
  <si>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</si>
  <si>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</si>
  <si>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</si>
  <si>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</si>
  <si>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</si>
  <si>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</si>
  <si>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</si>
  <si>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</si>
  <si>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</si>
  <si>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</si>
  <si>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</si>
  <si>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</si>
  <si>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</si>
  <si>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</si>
  <si>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</si>
  <si>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</si>
  <si>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</si>
  <si>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</si>
  <si>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</si>
  <si>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</si>
  <si>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</si>
  <si>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</si>
  <si>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</si>
  <si>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</si>
  <si>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</si>
  <si>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</si>
  <si>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</si>
  <si>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</si>
  <si>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</si>
  <si>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</si>
  <si>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</si>
  <si>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</si>
  <si>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</si>
  <si>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</si>
  <si>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</si>
  <si>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</si>
  <si>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</si>
  <si>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</si>
  <si>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</si>
  <si>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</si>
  <si>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</si>
  <si>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</si>
  <si>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</si>
  <si>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</si>
  <si>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</si>
  <si>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</si>
  <si>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</si>
  <si>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</si>
  <si>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</si>
  <si>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</si>
  <si>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</si>
  <si>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</si>
  <si>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</si>
  <si>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</si>
  <si>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</si>
  <si>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</si>
  <si>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</si>
  <si>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</si>
  <si>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</si>
  <si>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</si>
  <si>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</si>
  <si>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</si>
  <si>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</si>
  <si>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</si>
  <si>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</si>
  <si>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</si>
  <si>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</si>
  <si>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</si>
  <si>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</si>
  <si>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</si>
  <si>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</si>
  <si>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</si>
  <si>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</si>
  <si>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</si>
  <si>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</si>
  <si>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</si>
  <si>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</si>
  <si>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</si>
  <si>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</si>
  <si>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</si>
  <si>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</si>
  <si>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</si>
  <si>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</si>
  <si>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</si>
  <si>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</si>
  <si>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</si>
  <si>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</si>
  <si>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</si>
  <si>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</si>
  <si>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</si>
  <si>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</si>
  <si>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</si>
  <si>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</si>
  <si>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</si>
  <si>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</si>
  <si>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</si>
  <si>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</si>
  <si>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</si>
  <si>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</si>
  <si>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ROAL</t>
  </si>
  <si>
    <t>ADAPT PVC 1" SP</t>
  </si>
  <si>
    <t>REDUC CAMP PVC 1" A 3/4" SP</t>
  </si>
  <si>
    <t>REDUC CAMP PVC 2" A 1/2" SP</t>
  </si>
  <si>
    <t>REDUC CAMP PVC 3/4" A 1/2" SP</t>
  </si>
  <si>
    <t>TEE PVC 2" D/EMBONE</t>
  </si>
  <si>
    <t>UNION MIXTA PVC 3/4"</t>
  </si>
  <si>
    <t>FERRETERIA SALVADOR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</si>
</sst>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  <numFmt numFmtId="174" formatCode="_-[$S/-280A]\ * #,##0.0000_-;\-[$S/-280A]\ * #,##0.0000_-;_-[$S/-280A]\ * &quot;-&quot;??_-;_-@_-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5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4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/>
    <xf numFmtId="167" fontId="41" fillId="0" borderId="67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4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/>
    <xf numFmtId="44" fontId="41" fillId="0" borderId="67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8" xfId="3" applyNumberFormat="1" applyFont="1" applyBorder="1" applyAlignment="1">
      <alignment horizontal="left" vertical="top" wrapText="1"/>
    </xf>
    <xf numFmtId="169" fontId="45" fillId="0" borderId="68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67" fontId="26" fillId="0" borderId="27" xfId="0" applyNumberFormat="1" applyFont="1" applyBorder="1" applyAlignment="1">
      <alignment vertical="center" wrapText="1"/>
    </xf>
    <xf numFmtId="167" fontId="26" fillId="0" borderId="27" xfId="0" applyNumberFormat="1" applyFont="1" applyBorder="1" applyAlignment="1">
      <alignment horizontal="center" vertical="center"/>
    </xf>
    <xf numFmtId="2" fontId="32" fillId="15" borderId="15" xfId="0" applyNumberFormat="1" applyFont="1" applyFill="1" applyBorder="1" applyAlignment="1">
      <alignment horizontal="center" vertical="center"/>
    </xf>
    <xf numFmtId="170" fontId="32" fillId="14" borderId="15" xfId="0" applyNumberFormat="1" applyFont="1" applyFill="1" applyBorder="1" applyAlignment="1">
      <alignment horizontal="center" vertical="center"/>
    </xf>
    <xf numFmtId="174" fontId="29" fillId="0" borderId="49" xfId="0" applyNumberFormat="1" applyFont="1" applyBorder="1" applyAlignment="1">
      <alignment vertical="center" wrapText="1"/>
    </xf>
    <xf numFmtId="174" fontId="29" fillId="0" borderId="11" xfId="0" applyNumberFormat="1" applyFont="1" applyBorder="1" applyAlignment="1">
      <alignment horizontal="center" vertical="center"/>
    </xf>
    <xf numFmtId="174" fontId="29" fillId="0" borderId="10" xfId="0" applyNumberFormat="1" applyFont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2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64" fontId="42" fillId="0" borderId="63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7" xfId="0" applyFont="1" applyFill="1" applyBorder="1" applyAlignment="1">
      <alignment horizontal="left" vertical="center" textRotation="105" wrapText="1"/>
    </xf>
    <xf numFmtId="0" fontId="3" fillId="5" borderId="55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2" xfId="0" applyFont="1" applyBorder="1" applyAlignment="1">
      <alignment horizontal="center" vertical="center" wrapText="1"/>
    </xf>
    <xf numFmtId="0" fontId="26" fillId="0" borderId="55" xfId="0" applyFont="1" applyBorder="1"/>
    <xf numFmtId="0" fontId="26" fillId="0" borderId="56" xfId="0" applyFont="1" applyBorder="1"/>
    <xf numFmtId="0" fontId="34" fillId="0" borderId="53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61" xfId="0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174" fontId="29" fillId="0" borderId="51" xfId="0" applyNumberFormat="1" applyFont="1" applyBorder="1" applyAlignment="1">
      <alignment horizontal="center" vertical="center" wrapText="1"/>
    </xf>
    <xf numFmtId="174" fontId="29" fillId="0" borderId="50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33" fillId="0" borderId="3" xfId="0" applyFont="1" applyBorder="1"/>
    <xf numFmtId="0" fontId="33" fillId="0" borderId="11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5" fillId="4" borderId="59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4" fontId="31" fillId="0" borderId="27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13" fillId="0" borderId="7" xfId="0" applyFont="1" applyBorder="1" applyAlignment="1">
      <alignment horizontal="center" vertical="center"/>
    </xf>
    <xf numFmtId="0" fontId="26" fillId="0" borderId="53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4" xfId="0" applyFont="1" applyBorder="1"/>
    <xf numFmtId="164" fontId="31" fillId="0" borderId="27" xfId="0" applyNumberFormat="1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167" fontId="29" fillId="0" borderId="10" xfId="0" applyNumberFormat="1" applyFont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1"/>
      <c r="C2" s="184" t="s">
        <v>157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88"/>
    </row>
    <row r="3" spans="1:20" ht="33" customHeight="1">
      <c r="A3" s="1"/>
      <c r="B3" s="182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89"/>
    </row>
    <row r="4" spans="1:20" ht="33" customHeight="1">
      <c r="A4" s="1"/>
      <c r="B4" s="182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89"/>
    </row>
    <row r="5" spans="1:20" ht="33" customHeight="1">
      <c r="A5" s="1"/>
      <c r="B5" s="183"/>
      <c r="C5" s="186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89"/>
    </row>
    <row r="6" spans="1:20" ht="33" customHeight="1">
      <c r="A6" s="1"/>
      <c r="B6" s="90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9"/>
    </row>
    <row r="7" spans="1:20" ht="33" customHeight="1">
      <c r="A7" s="1"/>
      <c r="B7" s="108" t="s">
        <v>1</v>
      </c>
      <c r="C7" s="190" t="s">
        <v>169</v>
      </c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89"/>
    </row>
    <row r="8" spans="1:20" ht="33" customHeight="1">
      <c r="A8" s="1"/>
      <c r="B8" s="108" t="s">
        <v>2</v>
      </c>
      <c r="C8" s="192">
        <v>45915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89"/>
    </row>
    <row r="9" spans="1:20" ht="33" customHeight="1">
      <c r="A9" s="1"/>
      <c r="B9" s="108" t="s">
        <v>3</v>
      </c>
      <c r="C9" s="192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89"/>
    </row>
    <row r="10" spans="1:20" ht="33" customHeight="1">
      <c r="A10" s="1"/>
      <c r="B10" s="108" t="s">
        <v>4</v>
      </c>
      <c r="C10" s="192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89"/>
    </row>
    <row r="11" spans="1:20" ht="33" customHeight="1">
      <c r="A11" s="1"/>
      <c r="B11" s="108" t="s">
        <v>5</v>
      </c>
      <c r="C11" s="193">
        <v>3.5</v>
      </c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89"/>
    </row>
    <row r="12" spans="1:20" ht="14.25" customHeight="1">
      <c r="A12" s="1"/>
      <c r="B12" s="92"/>
      <c r="C12" s="5"/>
      <c r="D12" s="6"/>
      <c r="E12" s="194"/>
      <c r="F12" s="194"/>
      <c r="G12" s="195"/>
      <c r="H12" s="194"/>
      <c r="I12" s="194"/>
      <c r="J12" s="195"/>
      <c r="K12" s="194"/>
      <c r="L12" s="194"/>
      <c r="M12" s="195"/>
      <c r="N12" s="194"/>
      <c r="O12" s="194"/>
      <c r="P12" s="195"/>
      <c r="Q12" s="194"/>
      <c r="R12" s="194"/>
      <c r="S12" s="195"/>
      <c r="T12" s="89"/>
    </row>
    <row r="13" spans="1:20" ht="52.8" customHeight="1">
      <c r="A13" s="1"/>
      <c r="B13" s="170"/>
      <c r="C13" s="172" t="s">
        <v>6</v>
      </c>
      <c r="D13" s="172" t="s">
        <v>7</v>
      </c>
      <c r="E13" s="174" t="s">
        <v>171</v>
      </c>
      <c r="F13" s="175"/>
      <c r="G13" s="176"/>
      <c r="H13" s="167" t="s">
        <v>172</v>
      </c>
      <c r="I13" s="168"/>
      <c r="J13" s="169"/>
      <c r="K13" s="167" t="s">
        <v>179</v>
      </c>
      <c r="L13" s="168"/>
      <c r="M13" s="169"/>
      <c r="N13" s="167" t="s">
        <v>173</v>
      </c>
      <c r="O13" s="168"/>
      <c r="P13" s="169"/>
      <c r="Q13" s="167" t="s">
        <v>170</v>
      </c>
      <c r="R13" s="168"/>
      <c r="S13" s="169"/>
      <c r="T13" s="89"/>
    </row>
    <row r="14" spans="1:20" ht="33.6" customHeight="1">
      <c r="A14" s="1"/>
      <c r="B14" s="171"/>
      <c r="C14" s="173"/>
      <c r="D14" s="173"/>
      <c r="E14" s="179" t="s">
        <v>8</v>
      </c>
      <c r="F14" s="180"/>
      <c r="G14" s="107" t="s">
        <v>9</v>
      </c>
      <c r="H14" s="177" t="s">
        <v>8</v>
      </c>
      <c r="I14" s="178"/>
      <c r="J14" s="118" t="s">
        <v>9</v>
      </c>
      <c r="K14" s="177" t="s">
        <v>8</v>
      </c>
      <c r="L14" s="178"/>
      <c r="M14" s="118" t="s">
        <v>9</v>
      </c>
      <c r="N14" s="177" t="s">
        <v>8</v>
      </c>
      <c r="O14" s="178"/>
      <c r="P14" s="118" t="s">
        <v>9</v>
      </c>
      <c r="Q14" s="177" t="s">
        <v>8</v>
      </c>
      <c r="R14" s="178"/>
      <c r="S14" s="87" t="s">
        <v>9</v>
      </c>
      <c r="T14" s="89"/>
    </row>
    <row r="15" spans="1:20" ht="69.599999999999994" customHeight="1">
      <c r="A15" s="1"/>
      <c r="B15" s="130" t="s">
        <v>174</v>
      </c>
      <c r="C15" s="131">
        <v>6</v>
      </c>
      <c r="D15" s="86" t="s">
        <v>7</v>
      </c>
      <c r="E15" s="145">
        <v>29</v>
      </c>
      <c r="F15" s="145"/>
      <c r="G15" s="122">
        <f>E15*C15</f>
        <v>174</v>
      </c>
      <c r="H15" s="146"/>
      <c r="I15" s="146"/>
      <c r="J15" s="122">
        <f>+H15*C15</f>
        <v>0</v>
      </c>
      <c r="K15" s="146">
        <v>22.033898305084701</v>
      </c>
      <c r="L15" s="146"/>
      <c r="M15" s="122">
        <f>+K15*C15</f>
        <v>132.2033898305082</v>
      </c>
      <c r="N15" s="146">
        <v>28</v>
      </c>
      <c r="O15" s="146"/>
      <c r="P15" s="122">
        <f>+N15*C15</f>
        <v>168</v>
      </c>
      <c r="Q15" s="165"/>
      <c r="R15" s="165"/>
      <c r="S15" s="109">
        <f>C15*Q15</f>
        <v>0</v>
      </c>
      <c r="T15" s="89"/>
    </row>
    <row r="16" spans="1:20" ht="69.599999999999994" customHeight="1">
      <c r="A16" s="1"/>
      <c r="B16" s="130" t="s">
        <v>175</v>
      </c>
      <c r="C16" s="131">
        <v>6</v>
      </c>
      <c r="D16" s="86" t="s">
        <v>7</v>
      </c>
      <c r="E16" s="145">
        <v>39</v>
      </c>
      <c r="F16" s="145"/>
      <c r="G16" s="122">
        <f>E16*C16</f>
        <v>234</v>
      </c>
      <c r="H16" s="146">
        <v>48.305084999999998</v>
      </c>
      <c r="I16" s="146"/>
      <c r="J16" s="122">
        <f>+H16*C16</f>
        <v>289.83051</v>
      </c>
      <c r="K16" s="146">
        <v>30.508474576271201</v>
      </c>
      <c r="L16" s="146"/>
      <c r="M16" s="122">
        <f t="shared" ref="M16:M19" si="0">+K16*C16</f>
        <v>183.05084745762721</v>
      </c>
      <c r="N16" s="146">
        <v>34</v>
      </c>
      <c r="O16" s="146"/>
      <c r="P16" s="122">
        <f>+N16*C16</f>
        <v>204</v>
      </c>
      <c r="Q16" s="165"/>
      <c r="R16" s="165"/>
      <c r="S16" s="109">
        <f>C16*Q16</f>
        <v>0</v>
      </c>
      <c r="T16" s="89"/>
    </row>
    <row r="17" spans="1:22" ht="69.599999999999994" customHeight="1">
      <c r="A17" s="1"/>
      <c r="B17" s="130" t="s">
        <v>176</v>
      </c>
      <c r="C17" s="131">
        <v>4</v>
      </c>
      <c r="D17" s="86" t="s">
        <v>7</v>
      </c>
      <c r="E17" s="145">
        <v>125</v>
      </c>
      <c r="F17" s="145"/>
      <c r="G17" s="122">
        <f>E17*C17</f>
        <v>500</v>
      </c>
      <c r="H17" s="146">
        <v>116.949153</v>
      </c>
      <c r="I17" s="146"/>
      <c r="J17" s="122">
        <f>+H17*C17</f>
        <v>467.79661199999998</v>
      </c>
      <c r="K17" s="146"/>
      <c r="L17" s="146"/>
      <c r="M17" s="122">
        <f t="shared" si="0"/>
        <v>0</v>
      </c>
      <c r="N17" s="146">
        <v>95</v>
      </c>
      <c r="O17" s="146"/>
      <c r="P17" s="122">
        <f>+N17*C17</f>
        <v>380</v>
      </c>
      <c r="Q17" s="165"/>
      <c r="R17" s="165"/>
      <c r="S17" s="109">
        <f>C17*Q17</f>
        <v>0</v>
      </c>
      <c r="T17" s="89"/>
    </row>
    <row r="18" spans="1:22" ht="69.599999999999994" customHeight="1">
      <c r="A18" s="1"/>
      <c r="B18" s="130" t="s">
        <v>177</v>
      </c>
      <c r="C18" s="131">
        <v>4</v>
      </c>
      <c r="D18" s="86" t="s">
        <v>7</v>
      </c>
      <c r="E18" s="145">
        <v>125</v>
      </c>
      <c r="F18" s="145"/>
      <c r="G18" s="122">
        <f>E18*C18</f>
        <v>500</v>
      </c>
      <c r="H18" s="146"/>
      <c r="I18" s="146"/>
      <c r="J18" s="122">
        <f>+H18*C18</f>
        <v>0</v>
      </c>
      <c r="K18" s="146">
        <v>72.033898305084705</v>
      </c>
      <c r="L18" s="146"/>
      <c r="M18" s="122">
        <f t="shared" si="0"/>
        <v>288.13559322033882</v>
      </c>
      <c r="N18" s="146">
        <v>88</v>
      </c>
      <c r="O18" s="146"/>
      <c r="P18" s="122">
        <f>+N18*C18</f>
        <v>352</v>
      </c>
      <c r="Q18" s="165"/>
      <c r="R18" s="165"/>
      <c r="S18" s="109">
        <f>C18*Q18</f>
        <v>0</v>
      </c>
      <c r="T18" s="89"/>
    </row>
    <row r="19" spans="1:22" ht="69.599999999999994" customHeight="1">
      <c r="A19" s="1"/>
      <c r="B19" s="130" t="s">
        <v>178</v>
      </c>
      <c r="C19" s="131">
        <v>180</v>
      </c>
      <c r="D19" s="86" t="s">
        <v>7</v>
      </c>
      <c r="E19" s="145">
        <v>3.9</v>
      </c>
      <c r="F19" s="145"/>
      <c r="G19" s="122">
        <f>E19*C19</f>
        <v>702</v>
      </c>
      <c r="H19" s="146">
        <v>4.4915250000000002</v>
      </c>
      <c r="I19" s="146"/>
      <c r="J19" s="122">
        <f>+H19*C19</f>
        <v>808.47450000000003</v>
      </c>
      <c r="K19" s="146"/>
      <c r="L19" s="146"/>
      <c r="M19" s="122">
        <f t="shared" si="0"/>
        <v>0</v>
      </c>
      <c r="N19" s="146"/>
      <c r="O19" s="146"/>
      <c r="P19" s="122">
        <f>+N19*C19</f>
        <v>0</v>
      </c>
      <c r="Q19" s="165"/>
      <c r="R19" s="165"/>
      <c r="S19" s="109">
        <f>C19*Q19</f>
        <v>0</v>
      </c>
      <c r="T19" s="89"/>
    </row>
    <row r="20" spans="1:22" ht="25.5" customHeight="1">
      <c r="A20" s="1"/>
      <c r="B20" s="94"/>
      <c r="C20" s="81"/>
      <c r="D20" s="84"/>
      <c r="E20" s="166" t="s">
        <v>10</v>
      </c>
      <c r="F20" s="166"/>
      <c r="G20" s="123">
        <f>SUM(G15:G19)</f>
        <v>2110</v>
      </c>
      <c r="H20" s="150" t="s">
        <v>10</v>
      </c>
      <c r="I20" s="150"/>
      <c r="J20" s="125">
        <f>SUM(J15:J19)</f>
        <v>1566.1016220000001</v>
      </c>
      <c r="K20" s="150" t="s">
        <v>10</v>
      </c>
      <c r="L20" s="150"/>
      <c r="M20" s="125">
        <f>SUM(M15:M19)</f>
        <v>603.38983050847423</v>
      </c>
      <c r="N20" s="150" t="s">
        <v>10</v>
      </c>
      <c r="O20" s="150"/>
      <c r="P20" s="125">
        <f>SUM(P15:P19)</f>
        <v>1104</v>
      </c>
      <c r="Q20" s="150" t="s">
        <v>10</v>
      </c>
      <c r="R20" s="150"/>
      <c r="S20" s="111">
        <f>SUM(S19:S19)</f>
        <v>0</v>
      </c>
      <c r="T20" s="89"/>
    </row>
    <row r="21" spans="1:22" ht="25.5" customHeight="1">
      <c r="A21" s="1"/>
      <c r="B21" s="90"/>
      <c r="C21" s="81"/>
      <c r="D21" s="84"/>
      <c r="E21" s="150" t="s">
        <v>11</v>
      </c>
      <c r="F21" s="150"/>
      <c r="G21" s="124">
        <f>G20*0.18</f>
        <v>379.8</v>
      </c>
      <c r="H21" s="150" t="s">
        <v>11</v>
      </c>
      <c r="I21" s="150"/>
      <c r="J21" s="126">
        <f>J20*0.18</f>
        <v>281.89829195999999</v>
      </c>
      <c r="K21" s="150" t="s">
        <v>11</v>
      </c>
      <c r="L21" s="150"/>
      <c r="M21" s="126">
        <f>M20*0.18</f>
        <v>108.61016949152535</v>
      </c>
      <c r="N21" s="150" t="s">
        <v>11</v>
      </c>
      <c r="O21" s="150"/>
      <c r="P21" s="126">
        <f>P20*0.18</f>
        <v>198.72</v>
      </c>
      <c r="Q21" s="150" t="s">
        <v>11</v>
      </c>
      <c r="R21" s="150"/>
      <c r="S21" s="112">
        <f>S20*0.18</f>
        <v>0</v>
      </c>
      <c r="T21" s="89"/>
    </row>
    <row r="22" spans="1:22" ht="25.5" customHeight="1">
      <c r="A22" s="1"/>
      <c r="B22" s="90"/>
      <c r="C22" s="81"/>
      <c r="D22" s="84"/>
      <c r="E22" s="150" t="s">
        <v>12</v>
      </c>
      <c r="F22" s="150"/>
      <c r="G22" s="124"/>
      <c r="H22" s="150" t="s">
        <v>168</v>
      </c>
      <c r="I22" s="150"/>
      <c r="J22" s="127"/>
      <c r="K22" s="150" t="s">
        <v>168</v>
      </c>
      <c r="L22" s="150"/>
      <c r="M22" s="127"/>
      <c r="N22" s="150" t="s">
        <v>168</v>
      </c>
      <c r="O22" s="150"/>
      <c r="P22" s="127"/>
      <c r="Q22" s="150" t="s">
        <v>168</v>
      </c>
      <c r="R22" s="150"/>
      <c r="S22" s="113">
        <f>SUM(S20:S21)</f>
        <v>0</v>
      </c>
      <c r="T22" s="89"/>
      <c r="U22" s="119"/>
      <c r="V22" s="120"/>
    </row>
    <row r="23" spans="1:22" ht="25.5" customHeight="1">
      <c r="A23" s="1"/>
      <c r="B23" s="90"/>
      <c r="C23" s="82"/>
      <c r="D23" s="84"/>
      <c r="E23" s="150" t="s">
        <v>13</v>
      </c>
      <c r="F23" s="150"/>
      <c r="G23" s="124">
        <f>SUM(G20:G22)</f>
        <v>2489.8000000000002</v>
      </c>
      <c r="H23" s="150" t="s">
        <v>13</v>
      </c>
      <c r="I23" s="150"/>
      <c r="J23" s="128">
        <f>SUM(J20:J22)</f>
        <v>1847.9999139600002</v>
      </c>
      <c r="K23" s="150" t="s">
        <v>13</v>
      </c>
      <c r="L23" s="150"/>
      <c r="M23" s="128">
        <f>SUM(M20:M22)</f>
        <v>711.99999999999955</v>
      </c>
      <c r="N23" s="150" t="s">
        <v>13</v>
      </c>
      <c r="O23" s="150"/>
      <c r="P23" s="128">
        <f>SUM(P20:P22)</f>
        <v>1302.72</v>
      </c>
      <c r="Q23" s="150" t="s">
        <v>13</v>
      </c>
      <c r="R23" s="150"/>
      <c r="S23" s="114">
        <f>S22*3.56</f>
        <v>0</v>
      </c>
      <c r="T23" s="89"/>
    </row>
    <row r="24" spans="1:22" ht="14.25" customHeight="1">
      <c r="A24" s="1"/>
      <c r="B24" s="95"/>
      <c r="C24" s="7"/>
      <c r="D24" s="7"/>
      <c r="E24" s="7"/>
      <c r="F24" s="7"/>
      <c r="G24" s="8"/>
      <c r="H24" s="8"/>
      <c r="I24" s="8"/>
      <c r="J24" s="110"/>
      <c r="K24" s="8"/>
      <c r="L24" s="8"/>
      <c r="M24" s="110"/>
      <c r="N24" s="8"/>
      <c r="O24" s="8"/>
      <c r="P24" s="110"/>
      <c r="Q24" s="8"/>
      <c r="R24" s="8"/>
      <c r="S24" s="110"/>
      <c r="T24" s="89"/>
    </row>
    <row r="25" spans="1:22" ht="29.4" customHeight="1">
      <c r="A25" s="1"/>
      <c r="B25" s="96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9"/>
    </row>
    <row r="26" spans="1:22" ht="33" customHeight="1">
      <c r="A26" s="1"/>
      <c r="B26" s="163" t="s">
        <v>14</v>
      </c>
      <c r="C26" s="164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89"/>
    </row>
    <row r="27" spans="1:22" ht="30.6" customHeight="1">
      <c r="A27" s="1"/>
      <c r="B27" s="152" t="s">
        <v>15</v>
      </c>
      <c r="C27" s="153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15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15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15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15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15">
        <f t="shared" ref="S27:S32" si="3">D27*R27</f>
        <v>0.8</v>
      </c>
      <c r="T27" s="89"/>
    </row>
    <row r="28" spans="1:22" ht="30.6" customHeight="1">
      <c r="A28" s="1"/>
      <c r="B28" s="152" t="s">
        <v>152</v>
      </c>
      <c r="C28" s="153"/>
      <c r="D28" s="72">
        <v>0.2</v>
      </c>
      <c r="E28" s="74" t="s">
        <v>123</v>
      </c>
      <c r="F28" s="79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15">
        <f t="shared" si="1"/>
        <v>1</v>
      </c>
      <c r="H28" s="74" t="s">
        <v>123</v>
      </c>
      <c r="I28" s="79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15">
        <f t="shared" ref="J28:J32" si="4">+I28*D28</f>
        <v>1</v>
      </c>
      <c r="K28" s="74" t="s">
        <v>123</v>
      </c>
      <c r="L28" s="79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15">
        <f t="shared" ref="M28:M32" si="5">+L28*D28</f>
        <v>1</v>
      </c>
      <c r="N28" s="74" t="s">
        <v>123</v>
      </c>
      <c r="O28" s="79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15">
        <f t="shared" si="2"/>
        <v>1</v>
      </c>
      <c r="Q28" s="74" t="s">
        <v>166</v>
      </c>
      <c r="R28" s="79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15">
        <f t="shared" si="3"/>
        <v>0.4</v>
      </c>
      <c r="T28" s="89"/>
    </row>
    <row r="29" spans="1:22" ht="30.6" customHeight="1">
      <c r="A29" s="2"/>
      <c r="B29" s="152" t="s">
        <v>140</v>
      </c>
      <c r="C29" s="153"/>
      <c r="D29" s="75">
        <v>0.1</v>
      </c>
      <c r="E29" s="76" t="s">
        <v>148</v>
      </c>
      <c r="F29" s="80" cm="1">
        <f t="array" ref="F29">_xlfn.IFS(E29=PUNTAJES!$B$12,PUNTAJES!$C$12,E29=PUNTAJES!$B$13,PUNTAJES!$C$13,E29=PUNTAJES!$B$14,PUNTAJES!$C$14,E29=PUNTAJES!$B$15,PUNTAJES!$C$15,E29=PUNTAJES!$B$16,PUNTAJES!$C$16)</f>
        <v>3</v>
      </c>
      <c r="G29" s="115">
        <f t="shared" si="1"/>
        <v>0.30000000000000004</v>
      </c>
      <c r="H29" s="76" t="s">
        <v>148</v>
      </c>
      <c r="I29" s="80" cm="1">
        <f t="array" ref="I29">_xlfn.IFS(H29=PUNTAJES!$B$12,PUNTAJES!$C$12,H29=PUNTAJES!$B$13,PUNTAJES!$C$13,H29=PUNTAJES!$B$14,PUNTAJES!$C$14,H29=PUNTAJES!$B$15,PUNTAJES!$C$15,H29=PUNTAJES!$B$16,PUNTAJES!$C$16)</f>
        <v>3</v>
      </c>
      <c r="J29" s="115">
        <f t="shared" si="4"/>
        <v>0.30000000000000004</v>
      </c>
      <c r="K29" s="76" t="s">
        <v>148</v>
      </c>
      <c r="L29" s="80" cm="1">
        <f t="array" ref="L29">_xlfn.IFS(K29=PUNTAJES!$B$12,PUNTAJES!$C$12,K29=PUNTAJES!$B$13,PUNTAJES!$C$13,K29=PUNTAJES!$B$14,PUNTAJES!$C$14,K29=PUNTAJES!$B$15,PUNTAJES!$C$15,K29=PUNTAJES!$B$16,PUNTAJES!$C$16)</f>
        <v>3</v>
      </c>
      <c r="M29" s="115">
        <f t="shared" si="5"/>
        <v>0.30000000000000004</v>
      </c>
      <c r="N29" s="76" t="s">
        <v>148</v>
      </c>
      <c r="O29" s="80" cm="1">
        <f t="array" ref="O29">_xlfn.IFS(N29=PUNTAJES!$B$12,PUNTAJES!$C$12,N29=PUNTAJES!$B$13,PUNTAJES!$C$13,N29=PUNTAJES!$B$14,PUNTAJES!$C$14,N29=PUNTAJES!$B$15,PUNTAJES!$C$15,N29=PUNTAJES!$B$16,PUNTAJES!$C$16)</f>
        <v>3</v>
      </c>
      <c r="P29" s="115">
        <f t="shared" si="2"/>
        <v>0.30000000000000004</v>
      </c>
      <c r="Q29" s="76" t="s">
        <v>150</v>
      </c>
      <c r="R29" s="80" cm="1">
        <f t="array" ref="R29">_xlfn.IFS(Q29=PUNTAJES!$B$12,PUNTAJES!$C$12,Q29=PUNTAJES!$B$13,PUNTAJES!$C$13,Q29=PUNTAJES!$B$14,PUNTAJES!$C$14,Q29=PUNTAJES!$B$15,PUNTAJES!$C$15,Q29=PUNTAJES!$B$16,PUNTAJES!$C$16)</f>
        <v>1</v>
      </c>
      <c r="S29" s="115">
        <f t="shared" si="3"/>
        <v>0.1</v>
      </c>
      <c r="T29" s="97"/>
    </row>
    <row r="30" spans="1:22" ht="30.6" customHeight="1">
      <c r="A30" s="1"/>
      <c r="B30" s="152" t="s">
        <v>159</v>
      </c>
      <c r="C30" s="153"/>
      <c r="D30" s="72">
        <v>0.15</v>
      </c>
      <c r="E30" s="74" t="s">
        <v>163</v>
      </c>
      <c r="F30" s="79" cm="1">
        <f t="array" ref="F30">_xlfn.IFS(E30=PUNTAJES!$B$19,PUNTAJES!$C$19,E30=PUNTAJES!$B$20,PUNTAJES!$C$20,E30=PUNTAJES!$B$21,PUNTAJES!$C$21)</f>
        <v>0</v>
      </c>
      <c r="G30" s="115">
        <f t="shared" si="1"/>
        <v>0</v>
      </c>
      <c r="H30" s="74" t="s">
        <v>163</v>
      </c>
      <c r="I30" s="79" cm="1">
        <f t="array" ref="I30">_xlfn.IFS(H30=PUNTAJES!$B$19,PUNTAJES!$C$19,H30=PUNTAJES!$B$20,PUNTAJES!$C$20,H30=PUNTAJES!$B$21,PUNTAJES!$C$21)</f>
        <v>0</v>
      </c>
      <c r="J30" s="115">
        <f t="shared" si="4"/>
        <v>0</v>
      </c>
      <c r="K30" s="74" t="s">
        <v>163</v>
      </c>
      <c r="L30" s="79" cm="1">
        <f t="array" ref="L30">_xlfn.IFS(K30=PUNTAJES!$B$19,PUNTAJES!$C$19,K30=PUNTAJES!$B$20,PUNTAJES!$C$20,K30=PUNTAJES!$B$21,PUNTAJES!$C$21)</f>
        <v>0</v>
      </c>
      <c r="M30" s="115">
        <f t="shared" si="5"/>
        <v>0</v>
      </c>
      <c r="N30" s="74" t="s">
        <v>163</v>
      </c>
      <c r="O30" s="79" cm="1">
        <f t="array" ref="O30">_xlfn.IFS(N30=PUNTAJES!$B$19,PUNTAJES!$C$19,N30=PUNTAJES!$B$20,PUNTAJES!$C$20,N30=PUNTAJES!$B$21,PUNTAJES!$C$21)</f>
        <v>0</v>
      </c>
      <c r="P30" s="115">
        <f t="shared" si="2"/>
        <v>0</v>
      </c>
      <c r="Q30" s="74" t="s">
        <v>161</v>
      </c>
      <c r="R30" s="79" cm="1">
        <f t="array" ref="R30">_xlfn.IFS(Q30=PUNTAJES!$B$19,PUNTAJES!$C$19,Q30=PUNTAJES!$B$20,PUNTAJES!$C$20,Q30=PUNTAJES!$B$21,PUNTAJES!$C$21)</f>
        <v>5</v>
      </c>
      <c r="S30" s="115">
        <f t="shared" si="3"/>
        <v>0.75</v>
      </c>
      <c r="T30" s="89"/>
    </row>
    <row r="31" spans="1:22" ht="30.6" customHeight="1">
      <c r="A31" s="1"/>
      <c r="B31" s="152" t="s">
        <v>154</v>
      </c>
      <c r="C31" s="153"/>
      <c r="D31" s="72">
        <v>0.05</v>
      </c>
      <c r="E31" s="74" t="s">
        <v>142</v>
      </c>
      <c r="F31" s="79" cm="1">
        <f t="array" ref="F31">_xlfn.IFS(E31=PUNTAJES!$H$9,PUNTAJES!$I$9,E31=PUNTAJES!$H$10,PUNTAJES!$I$10,E31=PUNTAJES!$H$11,PUNTAJES!$I$11,E31=PUNTAJES!$H$12,PUNTAJES!$I$12)</f>
        <v>2</v>
      </c>
      <c r="G31" s="115">
        <f t="shared" si="1"/>
        <v>0.1</v>
      </c>
      <c r="H31" s="74" t="s">
        <v>142</v>
      </c>
      <c r="I31" s="79" cm="1">
        <f t="array" ref="I31">_xlfn.IFS(H31=PUNTAJES!$H$9,PUNTAJES!$I$9,H31=PUNTAJES!$H$10,PUNTAJES!$I$10,H31=PUNTAJES!$H$11,PUNTAJES!$I$11,H31=PUNTAJES!$H$12,PUNTAJES!$I$12)</f>
        <v>2</v>
      </c>
      <c r="J31" s="115">
        <f t="shared" si="4"/>
        <v>0.1</v>
      </c>
      <c r="K31" s="74" t="s">
        <v>142</v>
      </c>
      <c r="L31" s="79" cm="1">
        <f t="array" ref="L31">_xlfn.IFS(K31=PUNTAJES!$H$9,PUNTAJES!$I$9,K31=PUNTAJES!$H$10,PUNTAJES!$I$10,K31=PUNTAJES!$H$11,PUNTAJES!$I$11,K31=PUNTAJES!$H$12,PUNTAJES!$I$12)</f>
        <v>2</v>
      </c>
      <c r="M31" s="115">
        <f t="shared" si="5"/>
        <v>0.1</v>
      </c>
      <c r="N31" s="74" t="s">
        <v>142</v>
      </c>
      <c r="O31" s="79" cm="1">
        <f t="array" ref="O31">_xlfn.IFS(N31=PUNTAJES!$H$9,PUNTAJES!$I$9,N31=PUNTAJES!$H$10,PUNTAJES!$I$10,N31=PUNTAJES!$H$11,PUNTAJES!$I$11,N31=PUNTAJES!$H$12,PUNTAJES!$I$12)</f>
        <v>2</v>
      </c>
      <c r="P31" s="115">
        <f t="shared" si="2"/>
        <v>0.1</v>
      </c>
      <c r="Q31" s="74" t="s">
        <v>142</v>
      </c>
      <c r="R31" s="79" cm="1">
        <f t="array" ref="R31">_xlfn.IFS(Q31=PUNTAJES!$H$9,PUNTAJES!$I$9,Q31=PUNTAJES!$H$10,PUNTAJES!$I$10,Q31=PUNTAJES!$H$11,PUNTAJES!$I$11,Q31=PUNTAJES!$H$12,PUNTAJES!$I$12)</f>
        <v>2</v>
      </c>
      <c r="S31" s="115">
        <f t="shared" si="3"/>
        <v>0.1</v>
      </c>
      <c r="T31" s="89"/>
    </row>
    <row r="32" spans="1:22" ht="30.6" customHeight="1" thickBot="1">
      <c r="A32" s="1"/>
      <c r="B32" s="152" t="s">
        <v>121</v>
      </c>
      <c r="C32" s="153"/>
      <c r="D32" s="72">
        <v>0.1</v>
      </c>
      <c r="E32" s="74" t="s">
        <v>124</v>
      </c>
      <c r="F32" s="79" cm="1">
        <f t="array" ref="F32">_xlfn.IFS(E32=PUNTAJES!$E$4,PUNTAJES!$F$4,E32=PUNTAJES!$E$5,PUNTAJES!$F$5,E32=PUNTAJES!$E$6,PUNTAJES!$F$6)</f>
        <v>3</v>
      </c>
      <c r="G32" s="116">
        <f t="shared" si="1"/>
        <v>0.30000000000000004</v>
      </c>
      <c r="H32" s="74" t="s">
        <v>124</v>
      </c>
      <c r="I32" s="79" cm="1">
        <f t="array" ref="I32">_xlfn.IFS(H32=PUNTAJES!$E$4,PUNTAJES!$F$4,H32=PUNTAJES!$E$5,PUNTAJES!$F$5,H32=PUNTAJES!$E$6,PUNTAJES!$F$6)</f>
        <v>3</v>
      </c>
      <c r="J32" s="115">
        <f t="shared" si="4"/>
        <v>0.30000000000000004</v>
      </c>
      <c r="K32" s="74" t="s">
        <v>124</v>
      </c>
      <c r="L32" s="79" cm="1">
        <f t="array" ref="L32">_xlfn.IFS(K32=PUNTAJES!$E$4,PUNTAJES!$F$4,K32=PUNTAJES!$E$5,PUNTAJES!$F$5,K32=PUNTAJES!$E$6,PUNTAJES!$F$6)</f>
        <v>3</v>
      </c>
      <c r="M32" s="115">
        <f t="shared" si="5"/>
        <v>0.30000000000000004</v>
      </c>
      <c r="N32" s="74" t="s">
        <v>124</v>
      </c>
      <c r="O32" s="79" cm="1">
        <f t="array" ref="O32">_xlfn.IFS(N32=PUNTAJES!$E$4,PUNTAJES!$F$4,N32=PUNTAJES!$E$5,PUNTAJES!$F$5,N32=PUNTAJES!$E$6,PUNTAJES!$F$6)</f>
        <v>3</v>
      </c>
      <c r="P32" s="116">
        <f t="shared" si="2"/>
        <v>0.30000000000000004</v>
      </c>
      <c r="Q32" s="74" t="s">
        <v>124</v>
      </c>
      <c r="R32" s="79" cm="1">
        <f t="array" ref="R32">_xlfn.IFS(Q32=PUNTAJES!$E$4,PUNTAJES!$F$4,Q32=PUNTAJES!$E$5,PUNTAJES!$F$5,Q32=PUNTAJES!$E$6,PUNTAJES!$F$6)</f>
        <v>3</v>
      </c>
      <c r="S32" s="116">
        <f t="shared" si="3"/>
        <v>0.30000000000000004</v>
      </c>
      <c r="T32" s="89"/>
    </row>
    <row r="33" spans="1:23" ht="30.6" customHeight="1" thickBot="1">
      <c r="A33" s="1"/>
      <c r="B33" s="152" t="s">
        <v>13</v>
      </c>
      <c r="C33" s="153"/>
      <c r="D33" s="77">
        <f>SUM(D27:D32)</f>
        <v>1.0000000000000002</v>
      </c>
      <c r="E33" s="83" t="s">
        <v>156</v>
      </c>
      <c r="F33" s="104">
        <f>SUM(F27:F32)</f>
        <v>15</v>
      </c>
      <c r="G33" s="117">
        <f>SUM(G27:G32)</f>
        <v>2.5</v>
      </c>
      <c r="H33" s="83" t="s">
        <v>156</v>
      </c>
      <c r="I33" s="104">
        <f>SUM(I27:I32)</f>
        <v>17</v>
      </c>
      <c r="J33" s="129">
        <f>SUM(J27:J32)</f>
        <v>3.3000000000000007</v>
      </c>
      <c r="K33" s="83" t="s">
        <v>156</v>
      </c>
      <c r="L33" s="104">
        <f>SUM(L27:L32)</f>
        <v>17</v>
      </c>
      <c r="M33" s="129">
        <f>SUM(M27:M32)</f>
        <v>3.3000000000000007</v>
      </c>
      <c r="N33" s="83" t="s">
        <v>156</v>
      </c>
      <c r="O33" s="104">
        <f>SUM(O27:O32)</f>
        <v>17</v>
      </c>
      <c r="P33" s="129">
        <f>SUM(P27:P32)</f>
        <v>3.3000000000000007</v>
      </c>
      <c r="Q33" s="83" t="s">
        <v>156</v>
      </c>
      <c r="R33" s="104">
        <f>SUM(R27:R32)</f>
        <v>15</v>
      </c>
      <c r="S33" s="117">
        <f>SUM(S27:S32)</f>
        <v>2.4500000000000002</v>
      </c>
      <c r="T33" s="89"/>
      <c r="W33" s="121"/>
    </row>
    <row r="34" spans="1:23" ht="31.8" customHeight="1">
      <c r="A34" s="1"/>
      <c r="B34" s="98"/>
      <c r="C34" s="161" t="s">
        <v>16</v>
      </c>
      <c r="D34" s="162"/>
      <c r="E34" s="147"/>
      <c r="F34" s="148"/>
      <c r="G34" s="151"/>
      <c r="H34" s="147"/>
      <c r="I34" s="148"/>
      <c r="J34" s="151"/>
      <c r="K34" s="147"/>
      <c r="L34" s="148"/>
      <c r="M34" s="151"/>
      <c r="N34" s="147"/>
      <c r="O34" s="148"/>
      <c r="P34" s="151"/>
      <c r="Q34" s="147" t="s">
        <v>164</v>
      </c>
      <c r="R34" s="148"/>
      <c r="S34" s="151"/>
      <c r="T34" s="89"/>
    </row>
    <row r="35" spans="1:23" ht="31.8" customHeight="1">
      <c r="A35" s="1"/>
      <c r="B35" s="98"/>
      <c r="C35" s="158" t="s">
        <v>158</v>
      </c>
      <c r="D35" s="160"/>
      <c r="E35" s="147"/>
      <c r="F35" s="148"/>
      <c r="G35" s="149"/>
      <c r="H35" s="147"/>
      <c r="I35" s="148"/>
      <c r="J35" s="149"/>
      <c r="K35" s="147"/>
      <c r="L35" s="148"/>
      <c r="M35" s="149"/>
      <c r="N35" s="147"/>
      <c r="O35" s="148"/>
      <c r="P35" s="149"/>
      <c r="Q35" s="147" t="s">
        <v>165</v>
      </c>
      <c r="R35" s="148"/>
      <c r="S35" s="149"/>
      <c r="T35" s="89"/>
    </row>
    <row r="36" spans="1:23" ht="31.8" customHeight="1">
      <c r="A36" s="1"/>
      <c r="B36" s="98"/>
      <c r="C36" s="158" t="s">
        <v>17</v>
      </c>
      <c r="D36" s="159"/>
      <c r="E36" s="147"/>
      <c r="F36" s="148"/>
      <c r="G36" s="149"/>
      <c r="H36" s="147"/>
      <c r="I36" s="148"/>
      <c r="J36" s="149"/>
      <c r="K36" s="147"/>
      <c r="L36" s="148"/>
      <c r="M36" s="149"/>
      <c r="N36" s="147"/>
      <c r="O36" s="148"/>
      <c r="P36" s="149"/>
      <c r="Q36" s="147" t="s">
        <v>167</v>
      </c>
      <c r="R36" s="148"/>
      <c r="S36" s="149"/>
      <c r="T36" s="89"/>
    </row>
    <row r="37" spans="1:23" ht="36.6" customHeight="1">
      <c r="A37" s="1"/>
      <c r="B37" s="96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89"/>
    </row>
    <row r="38" spans="1:23" ht="29.4" customHeight="1">
      <c r="A38" s="2"/>
      <c r="B38" s="154" t="s">
        <v>18</v>
      </c>
      <c r="C38" s="155"/>
      <c r="D38" s="155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97"/>
    </row>
    <row r="39" spans="1:23" ht="33.6" customHeight="1">
      <c r="A39" s="2"/>
      <c r="B39" s="99"/>
      <c r="C39" s="12"/>
      <c r="D39" s="12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97"/>
    </row>
    <row r="40" spans="1:23" ht="27.6" customHeight="1">
      <c r="A40" s="2"/>
      <c r="B40" s="96"/>
      <c r="C40" s="13"/>
      <c r="D40" s="13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97"/>
    </row>
    <row r="41" spans="1:23" ht="14.25" customHeight="1" thickBot="1">
      <c r="A41" s="1"/>
      <c r="B41" s="100"/>
      <c r="C41" s="101"/>
      <c r="D41" s="101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3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  <mergeCell ref="C10:S10"/>
    <mergeCell ref="C11:S11"/>
    <mergeCell ref="E12:G12"/>
    <mergeCell ref="Q12:S12"/>
    <mergeCell ref="N12:P12"/>
    <mergeCell ref="K12:M12"/>
    <mergeCell ref="H12:J12"/>
    <mergeCell ref="B2:B5"/>
    <mergeCell ref="C2:S3"/>
    <mergeCell ref="C4:S5"/>
    <mergeCell ref="C7:S7"/>
    <mergeCell ref="C9:S9"/>
    <mergeCell ref="C8:S8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Q19:R19"/>
    <mergeCell ref="E20:F20"/>
    <mergeCell ref="Q20:R20"/>
    <mergeCell ref="N19:O19"/>
    <mergeCell ref="N20:O20"/>
    <mergeCell ref="H19:I19"/>
    <mergeCell ref="H20:I20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100"/>
  <sheetViews>
    <sheetView showGridLines="0" tabSelected="1" zoomScale="40" zoomScaleNormal="40" zoomScaleSheetLayoutView="50" workbookViewId="0">
      <selection activeCell="H27" sqref="H27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9" customWidth="1"/>
    <col min="4" max="4" width="18.44140625" bestFit="1" customWidth="1"/>
    <col min="5" max="5" width="32.6640625" customWidth="1"/>
    <col min="6" max="6" width="11.33203125" customWidth="1"/>
    <col min="7" max="7" width="23.77734375" customWidth="1"/>
    <col min="8" max="9" width="17.77734375" customWidth="1"/>
    <col min="10" max="10" width="20.33203125" customWidth="1"/>
    <col min="11" max="12" width="17.77734375" hidden="1" customWidth="1"/>
    <col min="13" max="13" width="24.21875" hidden="1" customWidth="1"/>
    <col min="14" max="15" width="17.77734375" hidden="1" customWidth="1"/>
    <col min="16" max="16" width="24.21875" hidden="1" customWidth="1"/>
    <col min="17" max="17" width="3.88671875" hidden="1" customWidth="1"/>
    <col min="18" max="19" width="0" hidden="1" customWidth="1"/>
    <col min="20" max="20" width="19" bestFit="1" customWidth="1"/>
    <col min="21" max="21" width="18.77734375" bestFit="1" customWidth="1"/>
    <col min="22" max="22" width="20.5546875" bestFit="1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20" ht="33" customHeight="1">
      <c r="A2" s="1"/>
      <c r="B2" s="181"/>
      <c r="C2" s="184" t="s">
        <v>157</v>
      </c>
      <c r="D2" s="185"/>
      <c r="E2" s="185"/>
      <c r="F2" s="185"/>
      <c r="G2" s="185"/>
      <c r="H2" s="185"/>
      <c r="I2" s="185"/>
      <c r="J2" s="185"/>
      <c r="K2" s="185"/>
      <c r="L2" s="185"/>
      <c r="M2" s="232"/>
      <c r="N2" s="223"/>
      <c r="O2" s="224"/>
      <c r="P2" s="225"/>
      <c r="Q2" s="88"/>
    </row>
    <row r="3" spans="1:20" ht="33" customHeight="1">
      <c r="A3" s="1"/>
      <c r="B3" s="182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202"/>
      <c r="N3" s="226"/>
      <c r="O3" s="227"/>
      <c r="P3" s="227"/>
      <c r="Q3" s="89"/>
    </row>
    <row r="4" spans="1:20" ht="33" customHeight="1">
      <c r="A4" s="1"/>
      <c r="B4" s="182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201"/>
      <c r="N4" s="226"/>
      <c r="O4" s="227"/>
      <c r="P4" s="227"/>
      <c r="Q4" s="89"/>
    </row>
    <row r="5" spans="1:20" ht="33" customHeight="1">
      <c r="A5" s="1"/>
      <c r="B5" s="183"/>
      <c r="C5" s="186"/>
      <c r="D5" s="187"/>
      <c r="E5" s="187"/>
      <c r="F5" s="187"/>
      <c r="G5" s="187"/>
      <c r="H5" s="187"/>
      <c r="I5" s="187"/>
      <c r="J5" s="187"/>
      <c r="K5" s="187"/>
      <c r="L5" s="187"/>
      <c r="M5" s="202"/>
      <c r="N5" s="228"/>
      <c r="O5" s="229"/>
      <c r="P5" s="229"/>
      <c r="Q5" s="89"/>
    </row>
    <row r="6" spans="1:20" ht="33" customHeight="1">
      <c r="A6" s="1"/>
      <c r="B6" s="90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2"/>
      <c r="O6" s="82"/>
      <c r="P6" s="82"/>
      <c r="Q6" s="89"/>
    </row>
    <row r="7" spans="1:20" ht="33" customHeight="1">
      <c r="A7" s="1"/>
      <c r="B7" s="91" t="s">
        <v>1</v>
      </c>
      <c r="C7" s="190" t="s">
        <v>181</v>
      </c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89"/>
    </row>
    <row r="8" spans="1:20" ht="33" customHeight="1">
      <c r="A8" s="1"/>
      <c r="B8" s="91" t="s">
        <v>2</v>
      </c>
      <c r="C8" s="192">
        <v>45986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89"/>
    </row>
    <row r="9" spans="1:20" ht="33" customHeight="1">
      <c r="A9" s="1"/>
      <c r="B9" s="91" t="s">
        <v>3</v>
      </c>
      <c r="C9" s="230">
        <v>1309</v>
      </c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89"/>
    </row>
    <row r="10" spans="1:20" ht="33" customHeight="1">
      <c r="A10" s="1"/>
      <c r="B10" s="91" t="s">
        <v>4</v>
      </c>
      <c r="C10" s="192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89"/>
    </row>
    <row r="11" spans="1:20" ht="33" customHeight="1">
      <c r="A11" s="1"/>
      <c r="B11" s="91" t="s">
        <v>5</v>
      </c>
      <c r="C11" s="193">
        <v>3.5</v>
      </c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89"/>
    </row>
    <row r="12" spans="1:20" ht="14.25" customHeight="1">
      <c r="A12" s="1"/>
      <c r="B12" s="92"/>
      <c r="C12" s="5"/>
      <c r="D12" s="6"/>
      <c r="E12" s="194"/>
      <c r="F12" s="194"/>
      <c r="G12" s="195"/>
      <c r="H12" s="194"/>
      <c r="I12" s="194"/>
      <c r="J12" s="195"/>
      <c r="K12" s="203"/>
      <c r="L12" s="203"/>
      <c r="M12" s="195"/>
      <c r="N12" s="203"/>
      <c r="O12" s="203"/>
      <c r="P12" s="195"/>
      <c r="Q12" s="89"/>
    </row>
    <row r="13" spans="1:20" ht="52.8" customHeight="1">
      <c r="A13" s="1"/>
      <c r="B13" s="170" t="s">
        <v>180</v>
      </c>
      <c r="C13" s="209" t="s">
        <v>6</v>
      </c>
      <c r="D13" s="210"/>
      <c r="E13" s="204" t="s">
        <v>189</v>
      </c>
      <c r="F13" s="205"/>
      <c r="G13" s="206"/>
      <c r="H13" s="167" t="s">
        <v>182</v>
      </c>
      <c r="I13" s="168"/>
      <c r="J13" s="169"/>
      <c r="K13" s="89"/>
    </row>
    <row r="14" spans="1:20" ht="33.6" customHeight="1">
      <c r="A14" s="1"/>
      <c r="B14" s="171"/>
      <c r="C14" s="211"/>
      <c r="D14" s="212"/>
      <c r="E14" s="207" t="s">
        <v>8</v>
      </c>
      <c r="F14" s="208"/>
      <c r="G14" s="85" t="s">
        <v>9</v>
      </c>
      <c r="H14" s="177" t="s">
        <v>8</v>
      </c>
      <c r="I14" s="178"/>
      <c r="J14" s="87" t="s">
        <v>9</v>
      </c>
      <c r="K14" s="89"/>
    </row>
    <row r="15" spans="1:20" ht="88.2" customHeight="1">
      <c r="A15" s="1"/>
      <c r="B15" s="93" t="s">
        <v>183</v>
      </c>
      <c r="C15" s="196">
        <v>1</v>
      </c>
      <c r="D15" s="197"/>
      <c r="E15" s="198">
        <v>2.3894000000000002</v>
      </c>
      <c r="F15" s="199"/>
      <c r="G15" s="142">
        <f>C15*E15</f>
        <v>2.3894000000000002</v>
      </c>
      <c r="H15" s="200">
        <v>2.12</v>
      </c>
      <c r="I15" s="200"/>
      <c r="J15" s="138">
        <f>C15*H15</f>
        <v>2.12</v>
      </c>
      <c r="K15" s="89"/>
      <c r="T15" s="137"/>
    </row>
    <row r="16" spans="1:20" ht="88.2" customHeight="1">
      <c r="A16" s="1"/>
      <c r="B16" s="93" t="s">
        <v>184</v>
      </c>
      <c r="C16" s="196">
        <v>2</v>
      </c>
      <c r="D16" s="197"/>
      <c r="E16" s="198">
        <v>2.31</v>
      </c>
      <c r="F16" s="199"/>
      <c r="G16" s="142">
        <f t="shared" ref="G16:G20" si="0">C16*E16</f>
        <v>4.62</v>
      </c>
      <c r="H16" s="200">
        <v>2.5</v>
      </c>
      <c r="I16" s="200"/>
      <c r="J16" s="138">
        <f t="shared" ref="J16:J20" si="1">C16*H16</f>
        <v>5</v>
      </c>
      <c r="K16" s="89"/>
      <c r="T16" s="137"/>
    </row>
    <row r="17" spans="1:22" ht="88.2" customHeight="1">
      <c r="A17" s="1"/>
      <c r="B17" s="93" t="s">
        <v>185</v>
      </c>
      <c r="C17" s="196">
        <v>1</v>
      </c>
      <c r="D17" s="197"/>
      <c r="E17" s="198">
        <v>3.9312</v>
      </c>
      <c r="F17" s="199"/>
      <c r="G17" s="142">
        <f t="shared" si="0"/>
        <v>3.9312</v>
      </c>
      <c r="H17" s="200">
        <v>4.5999999999999996</v>
      </c>
      <c r="I17" s="200"/>
      <c r="J17" s="138">
        <f t="shared" si="1"/>
        <v>4.5999999999999996</v>
      </c>
      <c r="K17" s="89"/>
      <c r="T17" s="137"/>
    </row>
    <row r="18" spans="1:22" ht="88.2" customHeight="1">
      <c r="A18" s="1"/>
      <c r="B18" s="93" t="s">
        <v>186</v>
      </c>
      <c r="C18" s="196">
        <v>1</v>
      </c>
      <c r="D18" s="197"/>
      <c r="E18" s="198"/>
      <c r="F18" s="199"/>
      <c r="G18" s="142">
        <f t="shared" si="0"/>
        <v>0</v>
      </c>
      <c r="H18" s="200">
        <v>2</v>
      </c>
      <c r="I18" s="200"/>
      <c r="J18" s="138">
        <f t="shared" si="1"/>
        <v>2</v>
      </c>
      <c r="K18" s="89"/>
      <c r="T18" s="137"/>
    </row>
    <row r="19" spans="1:22" ht="88.2" customHeight="1">
      <c r="A19" s="1"/>
      <c r="B19" s="93" t="s">
        <v>187</v>
      </c>
      <c r="C19" s="196">
        <v>1</v>
      </c>
      <c r="D19" s="197"/>
      <c r="E19" s="198">
        <v>12.577999999999999</v>
      </c>
      <c r="F19" s="199"/>
      <c r="G19" s="142">
        <f t="shared" si="0"/>
        <v>12.577999999999999</v>
      </c>
      <c r="H19" s="200">
        <v>12</v>
      </c>
      <c r="I19" s="200"/>
      <c r="J19" s="138">
        <f t="shared" si="1"/>
        <v>12</v>
      </c>
      <c r="K19" s="89"/>
      <c r="T19" s="137"/>
    </row>
    <row r="20" spans="1:22" ht="88.2" customHeight="1">
      <c r="A20" s="1"/>
      <c r="B20" s="93" t="s">
        <v>188</v>
      </c>
      <c r="C20" s="196">
        <v>6</v>
      </c>
      <c r="D20" s="197"/>
      <c r="E20" s="198">
        <v>3.6120000000000001</v>
      </c>
      <c r="F20" s="199"/>
      <c r="G20" s="142">
        <f t="shared" si="0"/>
        <v>21.672000000000001</v>
      </c>
      <c r="H20" s="200">
        <v>2.5</v>
      </c>
      <c r="I20" s="200"/>
      <c r="J20" s="138">
        <f t="shared" si="1"/>
        <v>15</v>
      </c>
      <c r="K20" s="89"/>
      <c r="T20" s="137"/>
    </row>
    <row r="21" spans="1:22" ht="25.5" customHeight="1">
      <c r="A21" s="1"/>
      <c r="B21" s="94"/>
      <c r="C21" s="81"/>
      <c r="D21" s="84"/>
      <c r="E21" s="216" t="s">
        <v>10</v>
      </c>
      <c r="F21" s="216"/>
      <c r="G21" s="143">
        <f>SUM(G15:G20)</f>
        <v>45.190600000000003</v>
      </c>
      <c r="H21" s="233" t="s">
        <v>10</v>
      </c>
      <c r="I21" s="233"/>
      <c r="J21" s="139">
        <f>SUM(J15:J20)</f>
        <v>40.72</v>
      </c>
      <c r="K21" s="89"/>
      <c r="T21" s="121"/>
      <c r="U21" s="134"/>
      <c r="V21" s="136"/>
    </row>
    <row r="22" spans="1:22" ht="25.5" customHeight="1">
      <c r="A22" s="1"/>
      <c r="B22" s="90"/>
      <c r="C22" s="81"/>
      <c r="D22" s="84"/>
      <c r="E22" s="216" t="s">
        <v>11</v>
      </c>
      <c r="F22" s="216"/>
      <c r="G22" s="144">
        <f>G21*0.18</f>
        <v>8.1343080000000008</v>
      </c>
      <c r="H22" s="233" t="s">
        <v>11</v>
      </c>
      <c r="I22" s="233"/>
      <c r="J22" s="139">
        <f>+J21*0.18</f>
        <v>7.3295999999999992</v>
      </c>
      <c r="K22" s="89"/>
    </row>
    <row r="23" spans="1:22" ht="25.5" customHeight="1">
      <c r="A23" s="1"/>
      <c r="B23" s="90"/>
      <c r="C23" s="82"/>
      <c r="D23" s="84"/>
      <c r="E23" s="216" t="s">
        <v>13</v>
      </c>
      <c r="F23" s="216"/>
      <c r="G23" s="253">
        <f>SUM(G21:G22)</f>
        <v>53.324908000000008</v>
      </c>
      <c r="H23" s="233" t="s">
        <v>13</v>
      </c>
      <c r="I23" s="233"/>
      <c r="J23" s="139">
        <f>+J21+J22</f>
        <v>48.049599999999998</v>
      </c>
      <c r="K23" s="89"/>
      <c r="T23" s="133"/>
      <c r="U23" s="135"/>
    </row>
    <row r="24" spans="1:22" ht="14.25" customHeight="1">
      <c r="A24" s="1"/>
      <c r="B24" s="95"/>
      <c r="C24" s="7"/>
      <c r="D24" s="7"/>
      <c r="E24" s="7"/>
      <c r="F24" s="7"/>
      <c r="G24" s="8"/>
      <c r="H24" s="8"/>
      <c r="I24" s="8"/>
      <c r="J24" s="8"/>
      <c r="K24" s="8"/>
      <c r="L24" s="8"/>
      <c r="M24" s="8"/>
      <c r="N24" s="7"/>
      <c r="O24" s="7"/>
      <c r="P24" s="8"/>
      <c r="Q24" s="89"/>
    </row>
    <row r="25" spans="1:22" ht="14.25" customHeight="1">
      <c r="A25" s="1"/>
      <c r="B25" s="96"/>
      <c r="C25" s="3"/>
      <c r="D25" s="3"/>
      <c r="E25" s="9"/>
      <c r="F25" s="9"/>
      <c r="G25" s="9"/>
      <c r="H25" s="9"/>
      <c r="I25" s="9"/>
      <c r="J25" s="132"/>
      <c r="K25" s="10"/>
      <c r="L25" s="10"/>
      <c r="M25" s="222"/>
      <c r="N25" s="221"/>
      <c r="O25" s="70"/>
      <c r="P25" s="10"/>
      <c r="Q25" s="89"/>
    </row>
    <row r="26" spans="1:22" ht="33" customHeight="1">
      <c r="A26" s="1"/>
      <c r="B26" s="163" t="s">
        <v>14</v>
      </c>
      <c r="C26" s="164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89"/>
    </row>
    <row r="27" spans="1:22" ht="30.6" customHeight="1">
      <c r="A27" s="1"/>
      <c r="B27" s="152" t="s">
        <v>15</v>
      </c>
      <c r="C27" s="153"/>
      <c r="D27" s="72">
        <v>0.4</v>
      </c>
      <c r="E27" s="73" t="s">
        <v>144</v>
      </c>
      <c r="F27" s="78" cm="1">
        <f t="array" ref="F27">_xlfn.IFS(E27=PUNTAJES!$E$9,PUNTAJES!$F$9,E27=PUNTAJES!$E$10,PUNTAJES!$F$10,E27=PUNTAJES!$E$11,PUNTAJES!$F$11,E27=PUNTAJES!$E$12,PUNTAJES!$F$12,E27=PUNTAJES!$E$13,PUNTAJES!$F$13)</f>
        <v>4</v>
      </c>
      <c r="G27" s="115">
        <f>D27*F27</f>
        <v>1.6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15">
        <f>I27*D27</f>
        <v>1.6</v>
      </c>
      <c r="K27" s="89"/>
    </row>
    <row r="28" spans="1:22" ht="30.6" customHeight="1">
      <c r="A28" s="1"/>
      <c r="B28" s="152" t="s">
        <v>152</v>
      </c>
      <c r="C28" s="153"/>
      <c r="D28" s="72">
        <v>0.2</v>
      </c>
      <c r="E28" s="74" t="s">
        <v>123</v>
      </c>
      <c r="F28" s="79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15">
        <f t="shared" ref="G28:G32" si="2">D28*F28</f>
        <v>1</v>
      </c>
      <c r="H28" s="74" t="s">
        <v>123</v>
      </c>
      <c r="I28" s="79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15">
        <f>I28*D28</f>
        <v>1</v>
      </c>
      <c r="K28" s="89"/>
    </row>
    <row r="29" spans="1:22" ht="30.6" customHeight="1">
      <c r="A29" s="2"/>
      <c r="B29" s="152" t="s">
        <v>140</v>
      </c>
      <c r="C29" s="153"/>
      <c r="D29" s="75">
        <v>0.1</v>
      </c>
      <c r="E29" s="76" t="s">
        <v>143</v>
      </c>
      <c r="F29" s="80" cm="1">
        <f t="array" ref="F29">_xlfn.IFS(E29=PUNTAJES!$B$12,PUNTAJES!$C$12,E29=PUNTAJES!$B$13,PUNTAJES!$C$13,E29=PUNTAJES!$B$14,PUNTAJES!$C$14,E29=PUNTAJES!$B$15,PUNTAJES!$C$15,E29=PUNTAJES!$B$16,PUNTAJES!$C$16)</f>
        <v>5</v>
      </c>
      <c r="G29" s="115">
        <f t="shared" si="2"/>
        <v>0.5</v>
      </c>
      <c r="H29" s="76" t="s">
        <v>146</v>
      </c>
      <c r="I29" s="80" cm="1">
        <f t="array" ref="I29">_xlfn.IFS(H29=PUNTAJES!$B$12,PUNTAJES!$C$12,H29=PUNTAJES!$B$13,PUNTAJES!$C$13,H29=PUNTAJES!$B$14,PUNTAJES!$C$14,H29=PUNTAJES!$B$15,PUNTAJES!$C$15,H29=PUNTAJES!$B$16,PUNTAJES!$C$16)</f>
        <v>4</v>
      </c>
      <c r="J29" s="115">
        <f>I29*D29</f>
        <v>0.4</v>
      </c>
      <c r="K29" s="97"/>
    </row>
    <row r="30" spans="1:22" ht="30.6" customHeight="1">
      <c r="A30" s="1"/>
      <c r="B30" s="152" t="s">
        <v>153</v>
      </c>
      <c r="C30" s="153"/>
      <c r="D30" s="72">
        <v>0.1</v>
      </c>
      <c r="E30" s="74" t="s">
        <v>124</v>
      </c>
      <c r="F30" s="79" cm="1">
        <f t="array" ref="F30">_xlfn.IFS(E30=PUNTAJES!$E$4,PUNTAJES!$F$4,E30=PUNTAJES!$E$5,PUNTAJES!$F$5,E30=PUNTAJES!$E$6,PUNTAJES!$F$6)</f>
        <v>3</v>
      </c>
      <c r="G30" s="115">
        <f t="shared" si="2"/>
        <v>0.30000000000000004</v>
      </c>
      <c r="H30" s="74" t="s">
        <v>124</v>
      </c>
      <c r="I30" s="79" cm="1">
        <f t="array" ref="I30">_xlfn.IFS(H30=PUNTAJES!$E$4,PUNTAJES!$F$4,H30=PUNTAJES!$E$5,PUNTAJES!$F$5,H30=PUNTAJES!$E$6,PUNTAJES!$F$6)</f>
        <v>3</v>
      </c>
      <c r="J30" s="115">
        <f>I30*D30</f>
        <v>0.30000000000000004</v>
      </c>
      <c r="K30" s="89"/>
    </row>
    <row r="31" spans="1:22" ht="30.6" customHeight="1">
      <c r="A31" s="1"/>
      <c r="B31" s="152" t="s">
        <v>154</v>
      </c>
      <c r="C31" s="153"/>
      <c r="D31" s="72">
        <v>0.15</v>
      </c>
      <c r="E31" s="74" t="s">
        <v>142</v>
      </c>
      <c r="F31" s="79" cm="1">
        <f t="array" ref="F31">_xlfn.IFS(E31=PUNTAJES!$H$9,PUNTAJES!$I$9,E31=PUNTAJES!$H$10,PUNTAJES!$I$10,E31=PUNTAJES!$H$11,PUNTAJES!$I$11,E31=PUNTAJES!$H$12,PUNTAJES!$I$12)</f>
        <v>2</v>
      </c>
      <c r="G31" s="115">
        <f t="shared" si="2"/>
        <v>0.3</v>
      </c>
      <c r="H31" s="74" t="s">
        <v>137</v>
      </c>
      <c r="I31" s="79" cm="1">
        <f t="array" ref="I31">_xlfn.IFS(H31=PUNTAJES!$H$9,PUNTAJES!$I$9,H31=PUNTAJES!$H$10,PUNTAJES!$I$10,H31=PUNTAJES!$H$11,PUNTAJES!$I$11,H31=PUNTAJES!$H$12,PUNTAJES!$I$12)</f>
        <v>4</v>
      </c>
      <c r="J31" s="115">
        <f>I31*D31</f>
        <v>0.6</v>
      </c>
      <c r="K31" s="89"/>
    </row>
    <row r="32" spans="1:22" ht="30.6" customHeight="1" thickBot="1">
      <c r="A32" s="1"/>
      <c r="B32" s="152" t="s">
        <v>155</v>
      </c>
      <c r="C32" s="153"/>
      <c r="D32" s="72">
        <v>0.05</v>
      </c>
      <c r="E32" s="74" t="s">
        <v>125</v>
      </c>
      <c r="F32" s="79" cm="1">
        <f t="array" ref="F32">_xlfn.IFS(E32=PUNTAJES!$H$4,PUNTAJES!$I$4,E32=PUNTAJES!$H$5,PUNTAJES!$I$5,E32=PUNTAJES!$H$6,PUNTAJES!$I$6)</f>
        <v>3</v>
      </c>
      <c r="G32" s="116">
        <f t="shared" si="2"/>
        <v>0.15000000000000002</v>
      </c>
      <c r="H32" s="74" t="s">
        <v>125</v>
      </c>
      <c r="I32" s="79" cm="1">
        <f t="array" ref="I32">_xlfn.IFS(H32=PUNTAJES!$H$4,PUNTAJES!$I$4,H32=PUNTAJES!$H$5,PUNTAJES!$I$5,H32=PUNTAJES!$H$6,PUNTAJES!$I$6)</f>
        <v>3</v>
      </c>
      <c r="J32" s="115">
        <f>I32*D32</f>
        <v>0.15000000000000002</v>
      </c>
      <c r="K32" s="89"/>
    </row>
    <row r="33" spans="1:17" ht="30.6" customHeight="1" thickBot="1">
      <c r="A33" s="1"/>
      <c r="B33" s="152" t="s">
        <v>13</v>
      </c>
      <c r="C33" s="153"/>
      <c r="D33" s="77">
        <f>SUM(D27:D32)</f>
        <v>1</v>
      </c>
      <c r="E33" s="83" t="s">
        <v>156</v>
      </c>
      <c r="F33" s="104">
        <f>SUM(F27:F32)</f>
        <v>22</v>
      </c>
      <c r="G33" s="140">
        <f>SUM(G27:G32)</f>
        <v>3.85</v>
      </c>
      <c r="H33" s="83" t="s">
        <v>156</v>
      </c>
      <c r="I33" s="104">
        <f>SUM(I27:I32)</f>
        <v>23</v>
      </c>
      <c r="J33" s="141">
        <f>SUM(J27:J32)</f>
        <v>4.05</v>
      </c>
      <c r="K33" s="89"/>
    </row>
    <row r="34" spans="1:17" ht="31.8" customHeight="1">
      <c r="A34" s="1"/>
      <c r="B34" s="98"/>
      <c r="C34" s="161" t="s">
        <v>16</v>
      </c>
      <c r="D34" s="162"/>
      <c r="E34" s="147"/>
      <c r="F34" s="148"/>
      <c r="G34" s="151"/>
      <c r="H34" s="147"/>
      <c r="I34" s="148"/>
      <c r="J34" s="151"/>
      <c r="K34" s="147"/>
      <c r="L34" s="148"/>
      <c r="M34" s="151"/>
      <c r="N34" s="147"/>
      <c r="O34" s="148"/>
      <c r="P34" s="151"/>
      <c r="Q34" s="89"/>
    </row>
    <row r="35" spans="1:17" ht="31.8" customHeight="1">
      <c r="A35" s="1"/>
      <c r="B35" s="98"/>
      <c r="C35" s="158" t="s">
        <v>158</v>
      </c>
      <c r="D35" s="160"/>
      <c r="E35" s="147"/>
      <c r="F35" s="148"/>
      <c r="G35" s="149"/>
      <c r="H35" s="147"/>
      <c r="I35" s="148"/>
      <c r="J35" s="149"/>
      <c r="K35" s="147"/>
      <c r="L35" s="148"/>
      <c r="M35" s="149"/>
      <c r="N35" s="147"/>
      <c r="O35" s="148"/>
      <c r="P35" s="149"/>
      <c r="Q35" s="89"/>
    </row>
    <row r="36" spans="1:17" ht="31.8" customHeight="1">
      <c r="A36" s="1"/>
      <c r="B36" s="98"/>
      <c r="C36" s="158" t="s">
        <v>17</v>
      </c>
      <c r="D36" s="159"/>
      <c r="E36" s="147"/>
      <c r="F36" s="148"/>
      <c r="G36" s="149"/>
      <c r="H36" s="147"/>
      <c r="I36" s="148"/>
      <c r="J36" s="149"/>
      <c r="K36" s="147"/>
      <c r="L36" s="148"/>
      <c r="M36" s="149"/>
      <c r="N36" s="147"/>
      <c r="O36" s="148"/>
      <c r="P36" s="149"/>
      <c r="Q36" s="89"/>
    </row>
    <row r="37" spans="1:17" ht="36.6" customHeight="1">
      <c r="A37" s="1"/>
      <c r="B37" s="96"/>
      <c r="C37" s="3"/>
      <c r="D37" s="3"/>
      <c r="E37" s="11"/>
      <c r="F37" s="11"/>
      <c r="G37" s="11"/>
      <c r="H37" s="11"/>
      <c r="I37" s="11"/>
      <c r="J37" s="11"/>
      <c r="K37" s="213"/>
      <c r="L37" s="214"/>
      <c r="M37" s="215"/>
      <c r="N37" s="11"/>
      <c r="O37" s="11"/>
      <c r="P37" s="11"/>
      <c r="Q37" s="89"/>
    </row>
    <row r="38" spans="1:17" ht="29.4" customHeight="1">
      <c r="A38" s="2"/>
      <c r="B38" s="220" t="s">
        <v>18</v>
      </c>
      <c r="C38" s="221"/>
      <c r="D38" s="221"/>
      <c r="E38" s="217"/>
      <c r="F38" s="217"/>
      <c r="G38" s="218"/>
      <c r="H38" s="218"/>
      <c r="I38" s="218"/>
      <c r="J38" s="218"/>
      <c r="K38" s="218"/>
      <c r="L38" s="218"/>
      <c r="M38" s="218"/>
      <c r="N38" s="218"/>
      <c r="O38" s="218"/>
      <c r="P38" s="218"/>
      <c r="Q38" s="97"/>
    </row>
    <row r="39" spans="1:17" ht="14.25" customHeight="1">
      <c r="A39" s="2"/>
      <c r="B39" s="99"/>
      <c r="C39" s="12"/>
      <c r="D39" s="12"/>
      <c r="E39" s="218"/>
      <c r="F39" s="218"/>
      <c r="G39" s="219"/>
      <c r="H39" s="219"/>
      <c r="I39" s="219"/>
      <c r="J39" s="219"/>
      <c r="K39" s="219"/>
      <c r="L39" s="219"/>
      <c r="M39" s="219"/>
      <c r="N39" s="219"/>
      <c r="O39" s="219"/>
      <c r="P39" s="218"/>
      <c r="Q39" s="97"/>
    </row>
    <row r="40" spans="1:17" ht="14.25" customHeight="1">
      <c r="A40" s="2"/>
      <c r="B40" s="96"/>
      <c r="C40" s="13"/>
      <c r="D40" s="13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97"/>
    </row>
    <row r="41" spans="1:17" ht="14.25" customHeight="1" thickBot="1">
      <c r="A41" s="1"/>
      <c r="B41" s="100"/>
      <c r="C41" s="101"/>
      <c r="D41" s="101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3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</sheetData>
  <mergeCells count="70">
    <mergeCell ref="C7:P7"/>
    <mergeCell ref="C2:M3"/>
    <mergeCell ref="H21:I21"/>
    <mergeCell ref="H22:I22"/>
    <mergeCell ref="E21:F21"/>
    <mergeCell ref="H12:J12"/>
    <mergeCell ref="H13:J13"/>
    <mergeCell ref="H14:I14"/>
    <mergeCell ref="C17:D17"/>
    <mergeCell ref="E17:F17"/>
    <mergeCell ref="H17:I17"/>
    <mergeCell ref="C18:D18"/>
    <mergeCell ref="E18:F18"/>
    <mergeCell ref="E38:P40"/>
    <mergeCell ref="B38:D38"/>
    <mergeCell ref="B32:C32"/>
    <mergeCell ref="B33:C33"/>
    <mergeCell ref="C36:D36"/>
    <mergeCell ref="C34:D34"/>
    <mergeCell ref="C35:D35"/>
    <mergeCell ref="E35:G35"/>
    <mergeCell ref="K35:M35"/>
    <mergeCell ref="N34:P34"/>
    <mergeCell ref="N36:P36"/>
    <mergeCell ref="E34:G34"/>
    <mergeCell ref="E36:G36"/>
    <mergeCell ref="K37:M37"/>
    <mergeCell ref="H34:J34"/>
    <mergeCell ref="H35:J35"/>
    <mergeCell ref="H36:J36"/>
    <mergeCell ref="B28:C28"/>
    <mergeCell ref="B2:B5"/>
    <mergeCell ref="C4:M5"/>
    <mergeCell ref="K12:M12"/>
    <mergeCell ref="E13:G13"/>
    <mergeCell ref="B13:B14"/>
    <mergeCell ref="E14:F14"/>
    <mergeCell ref="C13:D14"/>
    <mergeCell ref="C10:P10"/>
    <mergeCell ref="C11:P11"/>
    <mergeCell ref="N12:P12"/>
    <mergeCell ref="E12:G12"/>
    <mergeCell ref="N2:P5"/>
    <mergeCell ref="C8:P8"/>
    <mergeCell ref="C9:P9"/>
    <mergeCell ref="K36:M36"/>
    <mergeCell ref="K34:M34"/>
    <mergeCell ref="B29:C29"/>
    <mergeCell ref="B30:C30"/>
    <mergeCell ref="B31:C31"/>
    <mergeCell ref="C15:D15"/>
    <mergeCell ref="E15:F15"/>
    <mergeCell ref="H15:I15"/>
    <mergeCell ref="N35:P35"/>
    <mergeCell ref="B27:C27"/>
    <mergeCell ref="E22:F22"/>
    <mergeCell ref="E23:F23"/>
    <mergeCell ref="B26:C26"/>
    <mergeCell ref="M25:N25"/>
    <mergeCell ref="H23:I23"/>
    <mergeCell ref="H18:I18"/>
    <mergeCell ref="C20:D20"/>
    <mergeCell ref="E20:F20"/>
    <mergeCell ref="H20:I20"/>
    <mergeCell ref="C16:D16"/>
    <mergeCell ref="E16:F16"/>
    <mergeCell ref="H16:I16"/>
    <mergeCell ref="C19:D19"/>
    <mergeCell ref="E19:F19"/>
    <mergeCell ref="H19:I19"/>
  </mergeCells>
  <conditionalFormatting sqref="G26:P26 G37:P37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E27 H27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E28 H28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E29 H29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E30 H30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E31 H31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E32 H32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05" t="s">
        <v>163</v>
      </c>
      <c r="C21" s="106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0" t="s">
        <v>100</v>
      </c>
      <c r="C2" s="251"/>
      <c r="D2" s="251"/>
      <c r="E2" s="251"/>
      <c r="F2" s="252"/>
    </row>
    <row r="3" spans="2:6" ht="15" thickBot="1">
      <c r="B3" s="244" t="s">
        <v>99</v>
      </c>
      <c r="C3" s="245"/>
      <c r="D3" s="245"/>
      <c r="E3" s="245"/>
      <c r="F3" s="246"/>
    </row>
    <row r="4" spans="2:6" ht="15" thickBot="1">
      <c r="B4" s="247" t="s">
        <v>97</v>
      </c>
      <c r="C4" s="248"/>
      <c r="D4" s="248"/>
      <c r="E4" s="248"/>
      <c r="F4" s="249"/>
    </row>
    <row r="5" spans="2:6" ht="15" thickBot="1">
      <c r="B5" s="247" t="s">
        <v>98</v>
      </c>
      <c r="C5" s="248"/>
      <c r="D5" s="248"/>
      <c r="E5" s="248"/>
      <c r="F5" s="249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36">
        <v>1</v>
      </c>
      <c r="C7" s="234" t="s">
        <v>91</v>
      </c>
      <c r="D7" s="28" t="s">
        <v>61</v>
      </c>
      <c r="E7" s="26">
        <v>5</v>
      </c>
      <c r="F7" s="241"/>
    </row>
    <row r="8" spans="2:6" ht="26.25" customHeight="1">
      <c r="B8" s="237"/>
      <c r="C8" s="235"/>
      <c r="D8" s="29" t="s">
        <v>62</v>
      </c>
      <c r="E8" s="24">
        <v>4</v>
      </c>
      <c r="F8" s="242"/>
    </row>
    <row r="9" spans="2:6" ht="26.25" customHeight="1">
      <c r="B9" s="237"/>
      <c r="C9" s="235"/>
      <c r="D9" s="29" t="s">
        <v>63</v>
      </c>
      <c r="E9" s="24">
        <v>3</v>
      </c>
      <c r="F9" s="242"/>
    </row>
    <row r="10" spans="2:6" ht="26.25" customHeight="1">
      <c r="B10" s="237"/>
      <c r="C10" s="235"/>
      <c r="D10" s="29" t="s">
        <v>64</v>
      </c>
      <c r="E10" s="24">
        <v>2</v>
      </c>
      <c r="F10" s="242"/>
    </row>
    <row r="11" spans="2:6" ht="26.25" customHeight="1" thickBot="1">
      <c r="B11" s="237"/>
      <c r="C11" s="235"/>
      <c r="D11" s="30" t="s">
        <v>65</v>
      </c>
      <c r="E11" s="27">
        <v>1</v>
      </c>
      <c r="F11" s="243"/>
    </row>
    <row r="12" spans="2:6" ht="26.25" customHeight="1">
      <c r="B12" s="236">
        <v>2</v>
      </c>
      <c r="C12" s="234" t="s">
        <v>92</v>
      </c>
      <c r="D12" s="28" t="s">
        <v>66</v>
      </c>
      <c r="E12" s="26">
        <v>5</v>
      </c>
      <c r="F12" s="241"/>
    </row>
    <row r="13" spans="2:6" ht="26.25" customHeight="1">
      <c r="B13" s="237"/>
      <c r="C13" s="235"/>
      <c r="D13" s="29" t="s">
        <v>67</v>
      </c>
      <c r="E13" s="24">
        <v>4</v>
      </c>
      <c r="F13" s="242"/>
    </row>
    <row r="14" spans="2:6" ht="26.25" customHeight="1">
      <c r="B14" s="237"/>
      <c r="C14" s="235"/>
      <c r="D14" s="29" t="s">
        <v>68</v>
      </c>
      <c r="E14" s="24">
        <v>3</v>
      </c>
      <c r="F14" s="242"/>
    </row>
    <row r="15" spans="2:6" ht="26.25" customHeight="1">
      <c r="B15" s="237"/>
      <c r="C15" s="235"/>
      <c r="D15" s="29" t="s">
        <v>69</v>
      </c>
      <c r="E15" s="24">
        <v>2</v>
      </c>
      <c r="F15" s="242"/>
    </row>
    <row r="16" spans="2:6" ht="26.25" customHeight="1" thickBot="1">
      <c r="B16" s="237"/>
      <c r="C16" s="235"/>
      <c r="D16" s="30" t="s">
        <v>70</v>
      </c>
      <c r="E16" s="27">
        <v>1</v>
      </c>
      <c r="F16" s="243"/>
    </row>
    <row r="17" spans="2:6" ht="26.25" customHeight="1">
      <c r="B17" s="236">
        <v>3</v>
      </c>
      <c r="C17" s="234" t="s">
        <v>93</v>
      </c>
      <c r="D17" s="28" t="s">
        <v>71</v>
      </c>
      <c r="E17" s="26">
        <v>5</v>
      </c>
      <c r="F17" s="241"/>
    </row>
    <row r="18" spans="2:6" ht="26.25" customHeight="1">
      <c r="B18" s="237"/>
      <c r="C18" s="235"/>
      <c r="D18" s="29" t="s">
        <v>72</v>
      </c>
      <c r="E18" s="24">
        <v>4</v>
      </c>
      <c r="F18" s="242"/>
    </row>
    <row r="19" spans="2:6" ht="26.25" customHeight="1">
      <c r="B19" s="237"/>
      <c r="C19" s="235"/>
      <c r="D19" s="29" t="s">
        <v>74</v>
      </c>
      <c r="E19" s="24">
        <v>3</v>
      </c>
      <c r="F19" s="242"/>
    </row>
    <row r="20" spans="2:6" ht="26.25" customHeight="1">
      <c r="B20" s="237"/>
      <c r="C20" s="235"/>
      <c r="D20" s="29" t="s">
        <v>75</v>
      </c>
      <c r="E20" s="24">
        <v>2</v>
      </c>
      <c r="F20" s="242"/>
    </row>
    <row r="21" spans="2:6" ht="26.25" customHeight="1" thickBot="1">
      <c r="B21" s="237"/>
      <c r="C21" s="235"/>
      <c r="D21" s="30" t="s">
        <v>73</v>
      </c>
      <c r="E21" s="27">
        <v>1</v>
      </c>
      <c r="F21" s="243"/>
    </row>
    <row r="22" spans="2:6" ht="26.25" customHeight="1">
      <c r="B22" s="236">
        <v>4</v>
      </c>
      <c r="C22" s="234" t="s">
        <v>94</v>
      </c>
      <c r="D22" s="28" t="s">
        <v>78</v>
      </c>
      <c r="E22" s="26">
        <v>5</v>
      </c>
      <c r="F22" s="241"/>
    </row>
    <row r="23" spans="2:6" ht="26.25" customHeight="1">
      <c r="B23" s="237"/>
      <c r="C23" s="235"/>
      <c r="D23" s="29" t="s">
        <v>79</v>
      </c>
      <c r="E23" s="24">
        <v>4</v>
      </c>
      <c r="F23" s="242"/>
    </row>
    <row r="24" spans="2:6" ht="26.25" customHeight="1">
      <c r="B24" s="237"/>
      <c r="C24" s="235"/>
      <c r="D24" s="29" t="s">
        <v>76</v>
      </c>
      <c r="E24" s="24">
        <v>3</v>
      </c>
      <c r="F24" s="242"/>
    </row>
    <row r="25" spans="2:6" ht="26.25" customHeight="1">
      <c r="B25" s="237"/>
      <c r="C25" s="235"/>
      <c r="D25" s="29" t="s">
        <v>77</v>
      </c>
      <c r="E25" s="24">
        <v>2</v>
      </c>
      <c r="F25" s="242"/>
    </row>
    <row r="26" spans="2:6" ht="26.25" customHeight="1" thickBot="1">
      <c r="B26" s="237"/>
      <c r="C26" s="235"/>
      <c r="D26" s="30" t="s">
        <v>80</v>
      </c>
      <c r="E26" s="27">
        <v>1</v>
      </c>
      <c r="F26" s="243"/>
    </row>
    <row r="27" spans="2:6" ht="27.6">
      <c r="B27" s="236">
        <v>5</v>
      </c>
      <c r="C27" s="234" t="s">
        <v>95</v>
      </c>
      <c r="D27" s="28" t="s">
        <v>81</v>
      </c>
      <c r="E27" s="26">
        <v>5</v>
      </c>
      <c r="F27" s="241"/>
    </row>
    <row r="28" spans="2:6" ht="27.6">
      <c r="B28" s="237"/>
      <c r="C28" s="235"/>
      <c r="D28" s="29" t="s">
        <v>83</v>
      </c>
      <c r="E28" s="24">
        <v>4</v>
      </c>
      <c r="F28" s="242"/>
    </row>
    <row r="29" spans="2:6" ht="27.6">
      <c r="B29" s="237"/>
      <c r="C29" s="235"/>
      <c r="D29" s="29" t="s">
        <v>82</v>
      </c>
      <c r="E29" s="24">
        <v>3</v>
      </c>
      <c r="F29" s="242"/>
    </row>
    <row r="30" spans="2:6" ht="41.4">
      <c r="B30" s="237"/>
      <c r="C30" s="235"/>
      <c r="D30" s="29" t="s">
        <v>84</v>
      </c>
      <c r="E30" s="24">
        <v>2</v>
      </c>
      <c r="F30" s="242"/>
    </row>
    <row r="31" spans="2:6" ht="55.8" thickBot="1">
      <c r="B31" s="237"/>
      <c r="C31" s="235"/>
      <c r="D31" s="30" t="s">
        <v>85</v>
      </c>
      <c r="E31" s="27">
        <v>1</v>
      </c>
      <c r="F31" s="243"/>
    </row>
    <row r="32" spans="2:6" ht="27.6">
      <c r="B32" s="236">
        <v>6</v>
      </c>
      <c r="C32" s="234" t="s">
        <v>96</v>
      </c>
      <c r="D32" s="28" t="s">
        <v>86</v>
      </c>
      <c r="E32" s="26">
        <v>5</v>
      </c>
      <c r="F32" s="241"/>
    </row>
    <row r="33" spans="2:6" ht="41.4">
      <c r="B33" s="237"/>
      <c r="C33" s="238"/>
      <c r="D33" s="29" t="s">
        <v>87</v>
      </c>
      <c r="E33" s="24">
        <v>4</v>
      </c>
      <c r="F33" s="242"/>
    </row>
    <row r="34" spans="2:6" ht="27.6">
      <c r="B34" s="237"/>
      <c r="C34" s="238"/>
      <c r="D34" s="29" t="s">
        <v>88</v>
      </c>
      <c r="E34" s="24">
        <v>3</v>
      </c>
      <c r="F34" s="242"/>
    </row>
    <row r="35" spans="2:6" ht="41.4">
      <c r="B35" s="237"/>
      <c r="C35" s="238"/>
      <c r="D35" s="29" t="s">
        <v>89</v>
      </c>
      <c r="E35" s="24">
        <v>2</v>
      </c>
      <c r="F35" s="242"/>
    </row>
    <row r="36" spans="2:6" ht="42" thickBot="1">
      <c r="B36" s="240"/>
      <c r="C36" s="239"/>
      <c r="D36" s="31" t="s">
        <v>90</v>
      </c>
      <c r="E36" s="25">
        <v>1</v>
      </c>
      <c r="F36" s="243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2025-11-25T16:28:38Z</dcterms:modified>
</cp:coreProperties>
</file>