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62" documentId="8_{AB902C1D-A766-4CC6-B90C-D6F23B25B6EA}" xr6:coauthVersionLast="47" xr6:coauthVersionMax="47" xr10:uidLastSave="{B4ACEAE7-C081-4146-96FF-B9839B14D795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0" l="1"/>
  <c r="J15" i="10"/>
  <c r="M15" i="10"/>
  <c r="M16" i="10" s="1"/>
  <c r="G15" i="10"/>
  <c r="G16" i="10" s="1"/>
  <c r="P15" i="10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7" i="10" l="1"/>
  <c r="M19" i="10" s="1"/>
  <c r="J17" i="10"/>
  <c r="J19" i="10" s="1"/>
  <c r="G17" i="10"/>
  <c r="G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<sst xmlns="http://schemas.openxmlformats.org/spreadsheetml/2006/main" count="316" uniqueCount="184">
  <si>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</si>
  <si>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</si>
  <si>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</si>
  <si>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</si>
  <si>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</si>
  <si>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</si>
  <si>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</si>
  <si>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</si>
  <si>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</si>
  <si>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</si>
  <si>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</si>
  <si>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</si>
  <si>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</si>
  <si>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</si>
  <si>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</si>
  <si>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</si>
  <si>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</si>
  <si>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</si>
  <si>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</si>
  <si>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</si>
  <si>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</si>
  <si>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</si>
  <si>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</si>
  <si>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</si>
  <si>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</si>
  <si>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</si>
  <si>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</si>
  <si>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</si>
  <si>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</si>
  <si>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</si>
  <si>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</si>
  <si>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</si>
  <si>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</si>
  <si>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</si>
  <si>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</si>
  <si>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</si>
  <si>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</si>
  <si>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</si>
  <si>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</si>
  <si>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</si>
  <si>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</si>
  <si>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</si>
  <si>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</si>
  <si>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</si>
  <si>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</si>
  <si>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</si>
  <si>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</si>
  <si>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</si>
  <si>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</si>
  <si>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</si>
  <si>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</si>
  <si>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</si>
  <si>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</si>
  <si>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</si>
  <si>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</si>
  <si>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</si>
  <si>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</si>
  <si>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</si>
  <si>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</si>
  <si>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</si>
  <si>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</si>
  <si>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</si>
  <si>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</si>
  <si>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</si>
  <si>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</si>
  <si>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</si>
  <si>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</si>
  <si>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</si>
  <si>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</si>
  <si>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</si>
  <si>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</si>
  <si>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</si>
  <si>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</si>
  <si>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</si>
  <si>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</si>
  <si>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</si>
  <si>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</si>
  <si>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</si>
  <si>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</si>
  <si>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</si>
  <si>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</si>
  <si>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</si>
  <si>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</si>
  <si>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</si>
  <si>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</si>
  <si>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</si>
  <si>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</si>
  <si>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</si>
  <si>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</si>
  <si>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</si>
  <si>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</si>
  <si>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</si>
  <si>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</si>
  <si>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</si>
  <si>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</si>
  <si>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</si>
  <si>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</si>
  <si>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</si>
  <si>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</si>
  <si>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</si>
  <si>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</si>
  <si>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</si>
  <si>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</si>
  <si>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</si>
  <si>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</si>
  <si>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</si>
  <si>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</si>
  <si>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</si>
  <si>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</si>
  <si>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</si>
  <si>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</si>
  <si>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</si>
  <si>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</si>
  <si>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</si>
  <si>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</si>
  <si>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</si>
  <si>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</si>
  <si>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</si>
  <si>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</si>
  <si>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</si>
  <si>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</si>
  <si>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</si>
  <si>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</si>
  <si>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</si>
  <si>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</si>
  <si>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</si>
  <si>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</si>
  <si>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</si>
  <si>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</si>
  <si>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</si>
  <si>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</si>
  <si>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</si>
  <si>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</si>
  <si>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</si>
  <si>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</si>
  <si>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</si>
  <si>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</si>
  <si>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</si>
  <si>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</si>
  <si>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</si>
  <si>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</si>
  <si>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</si>
  <si>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</si>
  <si>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</si>
  <si>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</si>
  <si>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</si>
  <si>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</si>
  <si>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</si>
  <si>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</si>
  <si>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</si>
  <si>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</si>
  <si>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</si>
  <si>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</si>
  <si>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</si>
  <si>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</si>
  <si>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</si>
  <si>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</si>
  <si>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</si>
  <si>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</si>
  <si>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</si>
  <si>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</si>
  <si>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</si>
  <si>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</si>
  <si>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</si>
  <si>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</si>
  <si>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</si>
  <si>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</si>
  <si>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</si>
  <si>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</si>
  <si>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</si>
  <si>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</si>
  <si>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</si>
  <si>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</si>
  <si>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</si>
  <si>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</si>
  <si>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</si>
  <si>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</si>
  <si>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</si>
  <si>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</si>
  <si>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UNIDAD (BIENES)</t>
  </si>
  <si>
    <t>VALV BOLA BCE 1 1/2" 150PSI</t>
  </si>
  <si>
    <t>GENERA VAPOR</t>
  </si>
  <si>
    <t>ROAL</t>
  </si>
  <si>
    <t>Se procedió a solicitar con Roal, por tener el precio mas bajo, ser un proveedor local, lo que no me representa gastos de flete, tiene disponibilidad inmediata y sobre todo me da condición de pago al crédito.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</si>
</sst>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4"/>
      <color indexed="6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49" fontId="46" fillId="0" borderId="28" xfId="3" applyNumberFormat="1" applyFont="1" applyBorder="1" applyAlignment="1">
      <alignment horizontal="left" vertical="top" wrapText="1"/>
    </xf>
    <xf numFmtId="169" fontId="46" fillId="0" borderId="28" xfId="3" applyNumberFormat="1" applyFont="1" applyBorder="1" applyAlignment="1">
      <alignment horizontal="center" vertical="center"/>
    </xf>
    <xf numFmtId="169" fontId="46" fillId="0" borderId="28" xfId="3" applyNumberFormat="1" applyFont="1" applyBorder="1" applyAlignment="1">
      <alignment horizontal="center" vertical="center" wrapText="1"/>
    </xf>
    <xf numFmtId="44" fontId="42" fillId="0" borderId="66" xfId="2" applyFont="1" applyBorder="1" applyAlignment="1">
      <alignment horizontal="center" vertical="center"/>
    </xf>
    <xf numFmtId="44" fontId="42" fillId="0" borderId="67" xfId="2" applyFont="1" applyBorder="1" applyAlignment="1">
      <alignment horizontal="center" vertical="center"/>
    </xf>
    <xf numFmtId="167" fontId="0" fillId="0" borderId="0" xfId="0" applyNumberFormat="1"/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8" fontId="42" fillId="0" borderId="28" xfId="2" applyNumberFormat="1" applyFont="1" applyBorder="1" applyAlignment="1">
      <alignment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2" fontId="32" fillId="0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F70E01EF-39E9-472B-8EF8-8B5AEA04260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S96"/>
  <sheetViews>
    <sheetView tabSelected="1" topLeftCell="A15" zoomScale="50" zoomScaleNormal="50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01"/>
    </row>
    <row r="3" spans="1:17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02"/>
    </row>
    <row r="4" spans="1:17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02"/>
    </row>
    <row r="5" spans="1:17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93" t="s">
        <v>177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02"/>
    </row>
    <row r="8" spans="1:17" ht="33" customHeight="1">
      <c r="A8" s="1"/>
      <c r="B8" s="126" t="s">
        <v>2</v>
      </c>
      <c r="C8" s="195">
        <v>45898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02"/>
    </row>
    <row r="9" spans="1:17" ht="33" customHeight="1">
      <c r="A9" s="1"/>
      <c r="B9" s="126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02"/>
    </row>
    <row r="10" spans="1:17" ht="33" customHeight="1">
      <c r="A10" s="1"/>
      <c r="B10" s="126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02"/>
    </row>
    <row r="11" spans="1:17" ht="33" customHeight="1">
      <c r="A11" s="1"/>
      <c r="B11" s="126" t="s">
        <v>5</v>
      </c>
      <c r="C11" s="196">
        <v>3.54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02"/>
    </row>
    <row r="12" spans="1:17" ht="14.25" customHeight="1">
      <c r="A12" s="1"/>
      <c r="B12" s="105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02"/>
    </row>
    <row r="13" spans="1:17" ht="52.8" customHeight="1">
      <c r="A13" s="1"/>
      <c r="B13" s="172"/>
      <c r="C13" s="174" t="s">
        <v>6</v>
      </c>
      <c r="D13" s="174" t="s">
        <v>7</v>
      </c>
      <c r="E13" s="176" t="s">
        <v>171</v>
      </c>
      <c r="F13" s="177"/>
      <c r="G13" s="178"/>
      <c r="H13" s="179" t="s">
        <v>181</v>
      </c>
      <c r="I13" s="180"/>
      <c r="J13" s="181"/>
      <c r="K13" s="169" t="s">
        <v>182</v>
      </c>
      <c r="L13" s="170"/>
      <c r="M13" s="171"/>
      <c r="N13" s="169" t="s">
        <v>178</v>
      </c>
      <c r="O13" s="170"/>
      <c r="P13" s="171"/>
      <c r="Q13" s="102"/>
    </row>
    <row r="14" spans="1:17" ht="33.6" customHeight="1">
      <c r="A14" s="1"/>
      <c r="B14" s="173"/>
      <c r="C14" s="175"/>
      <c r="D14" s="175"/>
      <c r="E14" s="199" t="s">
        <v>10</v>
      </c>
      <c r="F14" s="200"/>
      <c r="G14" s="124" t="s">
        <v>11</v>
      </c>
      <c r="H14" s="201" t="s">
        <v>10</v>
      </c>
      <c r="I14" s="202"/>
      <c r="J14" s="125" t="s">
        <v>11</v>
      </c>
      <c r="K14" s="182" t="s">
        <v>10</v>
      </c>
      <c r="L14" s="183"/>
      <c r="M14" s="94" t="s">
        <v>11</v>
      </c>
      <c r="N14" s="182" t="s">
        <v>10</v>
      </c>
      <c r="O14" s="183"/>
      <c r="P14" s="94" t="s">
        <v>11</v>
      </c>
      <c r="Q14" s="102"/>
    </row>
    <row r="15" spans="1:17" ht="69.599999999999994" customHeight="1">
      <c r="A15" s="1"/>
      <c r="B15" s="141" t="s">
        <v>180</v>
      </c>
      <c r="C15" s="142">
        <v>6</v>
      </c>
      <c r="D15" s="143" t="s">
        <v>179</v>
      </c>
      <c r="E15" s="147"/>
      <c r="F15" s="147"/>
      <c r="G15" s="127">
        <f>+C15*E15</f>
        <v>0</v>
      </c>
      <c r="H15" s="148">
        <v>125.9</v>
      </c>
      <c r="I15" s="148"/>
      <c r="J15" s="269">
        <f>+C15*H15</f>
        <v>755.40000000000009</v>
      </c>
      <c r="K15" s="147">
        <v>432.2</v>
      </c>
      <c r="L15" s="147"/>
      <c r="M15" s="127">
        <f>+K15*C15</f>
        <v>2593.1999999999998</v>
      </c>
      <c r="N15" s="148"/>
      <c r="O15" s="148"/>
      <c r="P15" s="130">
        <f t="shared" ref="P15" si="0">C15*N15</f>
        <v>0</v>
      </c>
      <c r="Q15" s="102"/>
    </row>
    <row r="16" spans="1:17" ht="25.5" customHeight="1">
      <c r="A16" s="1"/>
      <c r="B16" s="107"/>
      <c r="C16" s="82"/>
      <c r="D16" s="85"/>
      <c r="E16" s="168" t="s">
        <v>12</v>
      </c>
      <c r="F16" s="168"/>
      <c r="G16" s="128">
        <f>SUM(G15:G15)</f>
        <v>0</v>
      </c>
      <c r="H16" s="168" t="s">
        <v>12</v>
      </c>
      <c r="I16" s="168"/>
      <c r="J16" s="135">
        <f>+J15*C11</f>
        <v>2674.1160000000004</v>
      </c>
      <c r="K16" s="165" t="s">
        <v>12</v>
      </c>
      <c r="L16" s="165"/>
      <c r="M16" s="144">
        <f>SUM(M15:M15)</f>
        <v>2593.1999999999998</v>
      </c>
      <c r="N16" s="165" t="s">
        <v>12</v>
      </c>
      <c r="O16" s="165"/>
      <c r="P16" s="132" t="e">
        <f>SUM(#REF!)</f>
        <v>#REF!</v>
      </c>
      <c r="Q16" s="102"/>
    </row>
    <row r="17" spans="1:19" ht="25.5" customHeight="1">
      <c r="A17" s="1"/>
      <c r="B17" s="103"/>
      <c r="C17" s="82"/>
      <c r="D17" s="85"/>
      <c r="E17" s="165" t="s">
        <v>13</v>
      </c>
      <c r="F17" s="165"/>
      <c r="G17" s="129">
        <f>+G16*0.18</f>
        <v>0</v>
      </c>
      <c r="H17" s="165" t="s">
        <v>13</v>
      </c>
      <c r="I17" s="165"/>
      <c r="J17" s="136">
        <f>J16*0.18</f>
        <v>481.34088000000008</v>
      </c>
      <c r="K17" s="165" t="s">
        <v>13</v>
      </c>
      <c r="L17" s="165"/>
      <c r="M17" s="145">
        <f>M16*0.18</f>
        <v>466.77599999999995</v>
      </c>
      <c r="N17" s="165" t="s">
        <v>13</v>
      </c>
      <c r="O17" s="165"/>
      <c r="P17" s="133" t="e">
        <f>P16*0.18</f>
        <v>#REF!</v>
      </c>
      <c r="Q17" s="102"/>
    </row>
    <row r="18" spans="1:19" ht="25.5" customHeight="1">
      <c r="A18" s="1"/>
      <c r="B18" s="103"/>
      <c r="C18" s="82"/>
      <c r="D18" s="85"/>
      <c r="E18" s="165" t="s">
        <v>14</v>
      </c>
      <c r="F18" s="165"/>
      <c r="G18" s="129"/>
      <c r="H18" s="165" t="s">
        <v>14</v>
      </c>
      <c r="I18" s="165"/>
      <c r="J18" s="136"/>
      <c r="K18" s="165" t="s">
        <v>176</v>
      </c>
      <c r="L18" s="165"/>
      <c r="M18" s="134"/>
      <c r="N18" s="165" t="s">
        <v>176</v>
      </c>
      <c r="O18" s="165"/>
      <c r="P18" s="134" t="e">
        <f>SUM(P16:P17)</f>
        <v>#REF!</v>
      </c>
      <c r="Q18" s="102"/>
      <c r="S18" s="146"/>
    </row>
    <row r="19" spans="1:19" ht="25.5" customHeight="1">
      <c r="A19" s="1"/>
      <c r="B19" s="103"/>
      <c r="C19" s="83"/>
      <c r="D19" s="85"/>
      <c r="E19" s="165" t="s">
        <v>15</v>
      </c>
      <c r="F19" s="165"/>
      <c r="G19" s="129">
        <f>+G16+G17</f>
        <v>0</v>
      </c>
      <c r="H19" s="165" t="s">
        <v>15</v>
      </c>
      <c r="I19" s="165"/>
      <c r="J19" s="136">
        <f>SUM(J16:J18)</f>
        <v>3155.4568800000006</v>
      </c>
      <c r="K19" s="165" t="s">
        <v>15</v>
      </c>
      <c r="L19" s="165"/>
      <c r="M19" s="137">
        <f>SUM(M16:M18)</f>
        <v>3059.9759999999997</v>
      </c>
      <c r="N19" s="165" t="s">
        <v>15</v>
      </c>
      <c r="O19" s="165"/>
      <c r="P19" s="137" t="e">
        <f>P18*3.56</f>
        <v>#REF!</v>
      </c>
      <c r="Q19" s="102"/>
    </row>
    <row r="20" spans="1:19" ht="14.25" customHeight="1">
      <c r="A20" s="1"/>
      <c r="B20" s="108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2"/>
    </row>
    <row r="21" spans="1:19" ht="14.25" customHeight="1">
      <c r="A21" s="1"/>
      <c r="B21" s="109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2"/>
    </row>
    <row r="22" spans="1:19" ht="33" customHeight="1">
      <c r="A22" s="1"/>
      <c r="B22" s="166" t="s">
        <v>16</v>
      </c>
      <c r="C22" s="167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2"/>
    </row>
    <row r="23" spans="1:19" ht="30.6" customHeight="1">
      <c r="A23" s="1"/>
      <c r="B23" s="149" t="s">
        <v>17</v>
      </c>
      <c r="C23" s="150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8">
        <f>D23*I23</f>
        <v>1.2000000000000002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38">
        <f>+L23*D23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8">
        <f t="shared" ref="P23:P28" si="1">D23*O23</f>
        <v>0.8</v>
      </c>
      <c r="Q23" s="102"/>
    </row>
    <row r="24" spans="1:19" ht="30.6" customHeight="1">
      <c r="A24" s="1"/>
      <c r="B24" s="149" t="s">
        <v>155</v>
      </c>
      <c r="C24" s="150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138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0</v>
      </c>
      <c r="J24" s="138">
        <f t="shared" ref="J24:J28" si="3">D24*I24</f>
        <v>0</v>
      </c>
      <c r="K24" s="74" t="s">
        <v>174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38">
        <f t="shared" ref="M24:M27" si="4">+L24*D24</f>
        <v>0.4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8">
        <f t="shared" si="1"/>
        <v>0.4</v>
      </c>
      <c r="Q24" s="102"/>
    </row>
    <row r="25" spans="1:19" ht="30.6" customHeight="1">
      <c r="A25" s="2"/>
      <c r="B25" s="149" t="s">
        <v>143</v>
      </c>
      <c r="C25" s="150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8">
        <f t="shared" si="3"/>
        <v>0.30000000000000004</v>
      </c>
      <c r="K25" s="76" t="s">
        <v>151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38">
        <f t="shared" si="4"/>
        <v>0.30000000000000004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8">
        <f t="shared" si="1"/>
        <v>0.1</v>
      </c>
      <c r="Q25" s="110"/>
    </row>
    <row r="26" spans="1:19" ht="30.6" customHeight="1">
      <c r="A26" s="1"/>
      <c r="B26" s="149" t="s">
        <v>163</v>
      </c>
      <c r="C26" s="150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165</v>
      </c>
      <c r="I26" s="80" cm="1">
        <f t="array" ref="I26">_xlfn.IFS(H26=PUNTAJES!$B$19,PUNTAJES!$C$19,H26=PUNTAJES!$B$20,PUNTAJES!$C$20,H26=PUNTAJES!$B$21,PUNTAJES!$C$21)</f>
        <v>5</v>
      </c>
      <c r="J26" s="138">
        <f t="shared" si="3"/>
        <v>0.75</v>
      </c>
      <c r="K26" s="74" t="s">
        <v>165</v>
      </c>
      <c r="L26" s="80" cm="1">
        <f t="array" ref="L26">_xlfn.IFS(K26=PUNTAJES!$B$19,PUNTAJES!$C$19,K26=PUNTAJES!$B$20,PUNTAJES!$C$20,K26=PUNTAJES!$B$21,PUNTAJES!$C$21)</f>
        <v>5</v>
      </c>
      <c r="M26" s="138">
        <f t="shared" si="4"/>
        <v>0.75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8">
        <f t="shared" si="1"/>
        <v>0.75</v>
      </c>
      <c r="Q26" s="102"/>
    </row>
    <row r="27" spans="1:19" ht="30.6" customHeight="1">
      <c r="A27" s="1"/>
      <c r="B27" s="149" t="s">
        <v>157</v>
      </c>
      <c r="C27" s="150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8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8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8">
        <f t="shared" si="1"/>
        <v>0.1</v>
      </c>
      <c r="Q27" s="102"/>
    </row>
    <row r="28" spans="1:19" ht="30.6" customHeight="1" thickBot="1">
      <c r="A28" s="1"/>
      <c r="B28" s="149" t="s">
        <v>124</v>
      </c>
      <c r="C28" s="150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0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9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9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9">
        <f t="shared" si="1"/>
        <v>0.30000000000000004</v>
      </c>
      <c r="Q28" s="102"/>
    </row>
    <row r="29" spans="1:19" ht="30.6" customHeight="1" thickBot="1">
      <c r="A29" s="1"/>
      <c r="B29" s="149" t="s">
        <v>15</v>
      </c>
      <c r="C29" s="150"/>
      <c r="D29" s="77">
        <f>SUM(D23:D28)</f>
        <v>1.0000000000000002</v>
      </c>
      <c r="E29" s="84" t="s">
        <v>159</v>
      </c>
      <c r="F29" s="119">
        <f>SUM(F23:F28)</f>
        <v>4</v>
      </c>
      <c r="G29" s="121">
        <f>SUM(G23:G28)</f>
        <v>0.65</v>
      </c>
      <c r="H29" s="84" t="s">
        <v>159</v>
      </c>
      <c r="I29" s="119">
        <f>SUM(I23:I28)</f>
        <v>16</v>
      </c>
      <c r="J29" s="271">
        <f>SUM(J23:J28)</f>
        <v>2.6500000000000004</v>
      </c>
      <c r="K29" s="84" t="s">
        <v>159</v>
      </c>
      <c r="L29" s="119">
        <f>SUM(L23:L28)</f>
        <v>18</v>
      </c>
      <c r="M29" s="270">
        <f>SUM(M23:M28)</f>
        <v>3.0500000000000007</v>
      </c>
      <c r="N29" s="84" t="s">
        <v>159</v>
      </c>
      <c r="O29" s="119">
        <f>SUM(O23:O28)</f>
        <v>15</v>
      </c>
      <c r="P29" s="140">
        <f>SUM(P23:P28)</f>
        <v>2.4500000000000002</v>
      </c>
      <c r="Q29" s="102"/>
    </row>
    <row r="30" spans="1:19" ht="31.8" customHeight="1">
      <c r="A30" s="1"/>
      <c r="B30" s="111"/>
      <c r="C30" s="161" t="s">
        <v>18</v>
      </c>
      <c r="D30" s="162"/>
      <c r="E30" s="158"/>
      <c r="F30" s="159"/>
      <c r="G30" s="163"/>
      <c r="H30" s="158"/>
      <c r="I30" s="159"/>
      <c r="J30" s="163"/>
      <c r="K30" s="158"/>
      <c r="L30" s="159"/>
      <c r="M30" s="163"/>
      <c r="N30" s="158" t="s">
        <v>172</v>
      </c>
      <c r="O30" s="159"/>
      <c r="P30" s="163"/>
      <c r="Q30" s="102"/>
    </row>
    <row r="31" spans="1:19" ht="31.8" customHeight="1">
      <c r="A31" s="1"/>
      <c r="B31" s="111"/>
      <c r="C31" s="156" t="s">
        <v>161</v>
      </c>
      <c r="D31" s="164"/>
      <c r="E31" s="158"/>
      <c r="F31" s="159"/>
      <c r="G31" s="160"/>
      <c r="H31" s="158"/>
      <c r="I31" s="159"/>
      <c r="J31" s="160"/>
      <c r="K31" s="158"/>
      <c r="L31" s="159"/>
      <c r="M31" s="160"/>
      <c r="N31" s="158" t="s">
        <v>173</v>
      </c>
      <c r="O31" s="159"/>
      <c r="P31" s="160"/>
      <c r="Q31" s="102"/>
    </row>
    <row r="32" spans="1:19" ht="31.8" customHeight="1">
      <c r="A32" s="1"/>
      <c r="B32" s="111"/>
      <c r="C32" s="156" t="s">
        <v>19</v>
      </c>
      <c r="D32" s="157"/>
      <c r="E32" s="158"/>
      <c r="F32" s="159"/>
      <c r="G32" s="160"/>
      <c r="H32" s="158"/>
      <c r="I32" s="159"/>
      <c r="J32" s="160"/>
      <c r="K32" s="158"/>
      <c r="L32" s="159"/>
      <c r="M32" s="160"/>
      <c r="N32" s="158" t="s">
        <v>175</v>
      </c>
      <c r="O32" s="159"/>
      <c r="P32" s="160"/>
      <c r="Q32" s="102"/>
    </row>
    <row r="33" spans="1:17" ht="36.6" customHeight="1">
      <c r="A33" s="1"/>
      <c r="B33" s="109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2"/>
    </row>
    <row r="34" spans="1:17" ht="29.4" customHeight="1">
      <c r="A34" s="2"/>
      <c r="B34" s="151" t="s">
        <v>20</v>
      </c>
      <c r="C34" s="152"/>
      <c r="D34" s="152"/>
      <c r="E34" s="153" t="s">
        <v>183</v>
      </c>
      <c r="F34" s="153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10"/>
    </row>
    <row r="35" spans="1:17" ht="33.6" customHeight="1">
      <c r="A35" s="2"/>
      <c r="B35" s="112"/>
      <c r="C35" s="12"/>
      <c r="D35" s="12"/>
      <c r="E35" s="154"/>
      <c r="F35" s="154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10"/>
    </row>
    <row r="36" spans="1:17" ht="27.6" customHeight="1">
      <c r="A36" s="2"/>
      <c r="B36" s="109"/>
      <c r="C36" s="13"/>
      <c r="D36" s="13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10"/>
    </row>
    <row r="37" spans="1:17" ht="14.25" customHeight="1" thickBot="1">
      <c r="A37" s="1"/>
      <c r="B37" s="113"/>
      <c r="C37" s="114"/>
      <c r="D37" s="114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6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6:F16"/>
    <mergeCell ref="H16:I16"/>
    <mergeCell ref="N16:O16"/>
    <mergeCell ref="K16:L16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  <mergeCell ref="E15:F15"/>
    <mergeCell ref="H15:I15"/>
    <mergeCell ref="K15:L15"/>
    <mergeCell ref="N15:O15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13"/>
      <c r="Q2" s="234"/>
      <c r="R2" s="235"/>
      <c r="S2" s="236"/>
      <c r="T2" s="101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14"/>
      <c r="Q3" s="237"/>
      <c r="R3" s="238"/>
      <c r="S3" s="238"/>
      <c r="T3" s="102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15"/>
      <c r="Q4" s="237"/>
      <c r="R4" s="238"/>
      <c r="S4" s="238"/>
      <c r="T4" s="102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14"/>
      <c r="Q5" s="239"/>
      <c r="R5" s="240"/>
      <c r="S5" s="240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93" t="s">
        <v>121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02"/>
    </row>
    <row r="8" spans="1:20" ht="33" customHeight="1">
      <c r="A8" s="1"/>
      <c r="B8" s="104" t="s">
        <v>2</v>
      </c>
      <c r="C8" s="195">
        <v>45555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02"/>
    </row>
    <row r="9" spans="1:20" ht="33" customHeight="1">
      <c r="A9" s="1"/>
      <c r="B9" s="104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02"/>
    </row>
    <row r="10" spans="1:20" ht="33" customHeight="1">
      <c r="A10" s="1"/>
      <c r="B10" s="104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02"/>
    </row>
    <row r="11" spans="1:20" ht="33" customHeight="1">
      <c r="A11" s="1"/>
      <c r="B11" s="104" t="s">
        <v>5</v>
      </c>
      <c r="C11" s="196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02"/>
    </row>
    <row r="12" spans="1:20" ht="14.25" customHeight="1">
      <c r="A12" s="1"/>
      <c r="B12" s="105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16"/>
      <c r="O12" s="216"/>
      <c r="P12" s="198"/>
      <c r="Q12" s="216"/>
      <c r="R12" s="216"/>
      <c r="S12" s="198"/>
      <c r="T12" s="102"/>
    </row>
    <row r="13" spans="1:20" ht="52.8" customHeight="1">
      <c r="A13" s="1"/>
      <c r="B13" s="172"/>
      <c r="C13" s="221" t="s">
        <v>6</v>
      </c>
      <c r="D13" s="222"/>
      <c r="E13" s="176" t="s">
        <v>168</v>
      </c>
      <c r="F13" s="177"/>
      <c r="G13" s="178"/>
      <c r="H13" s="179" t="s">
        <v>169</v>
      </c>
      <c r="I13" s="180"/>
      <c r="J13" s="245"/>
      <c r="K13" s="169" t="s">
        <v>170</v>
      </c>
      <c r="L13" s="170"/>
      <c r="M13" s="171"/>
      <c r="N13" s="225" t="s">
        <v>8</v>
      </c>
      <c r="O13" s="226"/>
      <c r="P13" s="227"/>
      <c r="Q13" s="246" t="s">
        <v>9</v>
      </c>
      <c r="R13" s="247"/>
      <c r="S13" s="248"/>
      <c r="T13" s="102"/>
    </row>
    <row r="14" spans="1:20" ht="33.6" customHeight="1">
      <c r="A14" s="1"/>
      <c r="B14" s="173"/>
      <c r="C14" s="223"/>
      <c r="D14" s="224"/>
      <c r="E14" s="217" t="s">
        <v>10</v>
      </c>
      <c r="F14" s="218"/>
      <c r="G14" s="86" t="s">
        <v>11</v>
      </c>
      <c r="H14" s="219" t="s">
        <v>10</v>
      </c>
      <c r="I14" s="220"/>
      <c r="J14" s="87" t="s">
        <v>11</v>
      </c>
      <c r="K14" s="182" t="s">
        <v>10</v>
      </c>
      <c r="L14" s="183"/>
      <c r="M14" s="94" t="s">
        <v>11</v>
      </c>
      <c r="N14" s="230" t="s">
        <v>10</v>
      </c>
      <c r="O14" s="231"/>
      <c r="P14" s="95" t="s">
        <v>11</v>
      </c>
      <c r="Q14" s="203" t="s">
        <v>10</v>
      </c>
      <c r="R14" s="204"/>
      <c r="S14" s="96" t="s">
        <v>11</v>
      </c>
      <c r="T14" s="102"/>
    </row>
    <row r="15" spans="1:20" ht="54.75" customHeight="1">
      <c r="A15" s="1"/>
      <c r="B15" s="106" t="s">
        <v>162</v>
      </c>
      <c r="C15" s="211">
        <v>1</v>
      </c>
      <c r="D15" s="212"/>
      <c r="E15" s="249">
        <v>18.5</v>
      </c>
      <c r="F15" s="233"/>
      <c r="G15" s="88">
        <f>C15*E15</f>
        <v>18.5</v>
      </c>
      <c r="H15" s="232">
        <v>25</v>
      </c>
      <c r="I15" s="233"/>
      <c r="J15" s="91">
        <f>C15*H15</f>
        <v>25</v>
      </c>
      <c r="K15" s="207"/>
      <c r="L15" s="207"/>
      <c r="M15" s="97"/>
      <c r="N15" s="206"/>
      <c r="O15" s="206"/>
      <c r="P15" s="98"/>
      <c r="Q15" s="206"/>
      <c r="R15" s="206"/>
      <c r="S15" s="98"/>
      <c r="T15" s="102"/>
    </row>
    <row r="16" spans="1:20" ht="25.5" customHeight="1">
      <c r="A16" s="1"/>
      <c r="B16" s="107"/>
      <c r="C16" s="82"/>
      <c r="D16" s="85"/>
      <c r="E16" s="205" t="s">
        <v>12</v>
      </c>
      <c r="F16" s="205"/>
      <c r="G16" s="89">
        <f>SUM(G15:G15)</f>
        <v>18.5</v>
      </c>
      <c r="H16" s="205" t="s">
        <v>12</v>
      </c>
      <c r="I16" s="205"/>
      <c r="J16" s="92">
        <f>SUM(J15:J15)</f>
        <v>25</v>
      </c>
      <c r="K16" s="205" t="s">
        <v>12</v>
      </c>
      <c r="L16" s="205"/>
      <c r="M16" s="99"/>
      <c r="N16" s="205" t="s">
        <v>12</v>
      </c>
      <c r="O16" s="205"/>
      <c r="P16" s="99"/>
      <c r="Q16" s="205" t="s">
        <v>12</v>
      </c>
      <c r="R16" s="205"/>
      <c r="S16" s="99"/>
      <c r="T16" s="102"/>
    </row>
    <row r="17" spans="1:20" ht="25.5" customHeight="1">
      <c r="A17" s="1"/>
      <c r="B17" s="103"/>
      <c r="C17" s="82"/>
      <c r="D17" s="85"/>
      <c r="E17" s="205" t="s">
        <v>13</v>
      </c>
      <c r="F17" s="205"/>
      <c r="G17" s="90">
        <f>G16*0.18</f>
        <v>3.33</v>
      </c>
      <c r="H17" s="205" t="s">
        <v>13</v>
      </c>
      <c r="I17" s="205"/>
      <c r="J17" s="93">
        <f>J16*0.18</f>
        <v>4.5</v>
      </c>
      <c r="K17" s="205" t="s">
        <v>13</v>
      </c>
      <c r="L17" s="205"/>
      <c r="M17" s="99"/>
      <c r="N17" s="205" t="s">
        <v>13</v>
      </c>
      <c r="O17" s="205"/>
      <c r="P17" s="99"/>
      <c r="Q17" s="205" t="s">
        <v>13</v>
      </c>
      <c r="R17" s="205"/>
      <c r="S17" s="99"/>
      <c r="T17" s="102"/>
    </row>
    <row r="18" spans="1:20" ht="25.5" customHeight="1">
      <c r="A18" s="1"/>
      <c r="B18" s="103"/>
      <c r="C18" s="83"/>
      <c r="D18" s="85"/>
      <c r="E18" s="205" t="s">
        <v>15</v>
      </c>
      <c r="F18" s="205"/>
      <c r="G18" s="90">
        <f>SUM(G16:G17)</f>
        <v>21.83</v>
      </c>
      <c r="H18" s="205" t="s">
        <v>15</v>
      </c>
      <c r="I18" s="205"/>
      <c r="J18" s="93">
        <f>SUM(J16:J17)</f>
        <v>29.5</v>
      </c>
      <c r="K18" s="205" t="s">
        <v>15</v>
      </c>
      <c r="L18" s="205"/>
      <c r="M18" s="99"/>
      <c r="N18" s="205" t="s">
        <v>15</v>
      </c>
      <c r="O18" s="205"/>
      <c r="P18" s="99"/>
      <c r="Q18" s="205" t="s">
        <v>15</v>
      </c>
      <c r="R18" s="205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29"/>
      <c r="R20" s="70"/>
      <c r="S20" s="10"/>
      <c r="T20" s="102"/>
    </row>
    <row r="21" spans="1:20" ht="33" customHeight="1">
      <c r="A21" s="1"/>
      <c r="B21" s="166" t="s">
        <v>16</v>
      </c>
      <c r="C21" s="16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61" t="s">
        <v>18</v>
      </c>
      <c r="D29" s="162"/>
      <c r="E29" s="158"/>
      <c r="F29" s="159"/>
      <c r="G29" s="163"/>
      <c r="H29" s="158"/>
      <c r="I29" s="159"/>
      <c r="J29" s="163"/>
      <c r="K29" s="158"/>
      <c r="L29" s="159"/>
      <c r="M29" s="163"/>
      <c r="N29" s="158"/>
      <c r="O29" s="159"/>
      <c r="P29" s="163"/>
      <c r="Q29" s="158"/>
      <c r="R29" s="159"/>
      <c r="S29" s="163"/>
      <c r="T29" s="102"/>
    </row>
    <row r="30" spans="1:20" ht="31.8" customHeight="1">
      <c r="A30" s="1"/>
      <c r="B30" s="111"/>
      <c r="C30" s="156" t="s">
        <v>161</v>
      </c>
      <c r="D30" s="164"/>
      <c r="E30" s="158"/>
      <c r="F30" s="159"/>
      <c r="G30" s="160"/>
      <c r="H30" s="158"/>
      <c r="I30" s="159"/>
      <c r="J30" s="160"/>
      <c r="K30" s="158"/>
      <c r="L30" s="159"/>
      <c r="M30" s="160"/>
      <c r="N30" s="158"/>
      <c r="O30" s="159"/>
      <c r="P30" s="160"/>
      <c r="Q30" s="158"/>
      <c r="R30" s="159"/>
      <c r="S30" s="160"/>
      <c r="T30" s="102"/>
    </row>
    <row r="31" spans="1:20" ht="31.8" customHeight="1">
      <c r="A31" s="1"/>
      <c r="B31" s="111"/>
      <c r="C31" s="156" t="s">
        <v>19</v>
      </c>
      <c r="D31" s="157"/>
      <c r="E31" s="158"/>
      <c r="F31" s="159"/>
      <c r="G31" s="160"/>
      <c r="H31" s="158"/>
      <c r="I31" s="159"/>
      <c r="J31" s="160"/>
      <c r="K31" s="158"/>
      <c r="L31" s="159"/>
      <c r="M31" s="160"/>
      <c r="N31" s="158"/>
      <c r="O31" s="159"/>
      <c r="P31" s="160"/>
      <c r="Q31" s="158"/>
      <c r="R31" s="159"/>
      <c r="S31" s="160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8"/>
      <c r="O32" s="209"/>
      <c r="P32" s="210"/>
      <c r="Q32" s="11"/>
      <c r="R32" s="11"/>
      <c r="S32" s="11"/>
      <c r="T32" s="102"/>
    </row>
    <row r="33" spans="1:20" ht="29.4" customHeight="1">
      <c r="A33" s="2"/>
      <c r="B33" s="244" t="s">
        <v>20</v>
      </c>
      <c r="C33" s="229"/>
      <c r="D33" s="229"/>
      <c r="E33" s="241"/>
      <c r="F33" s="241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110"/>
    </row>
    <row r="34" spans="1:20" ht="14.25" customHeight="1">
      <c r="A34" s="2"/>
      <c r="B34" s="112"/>
      <c r="C34" s="12"/>
      <c r="D34" s="12"/>
      <c r="E34" s="242"/>
      <c r="F34" s="242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2"/>
      <c r="T34" s="110"/>
    </row>
    <row r="35" spans="1:20" ht="14.25" customHeight="1">
      <c r="A35" s="2"/>
      <c r="B35" s="109"/>
      <c r="C35" s="13"/>
      <c r="D35" s="13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6" t="s">
        <v>102</v>
      </c>
      <c r="C2" s="267"/>
      <c r="D2" s="267"/>
      <c r="E2" s="267"/>
      <c r="F2" s="268"/>
    </row>
    <row r="3" spans="2:6" ht="15" thickBot="1">
      <c r="B3" s="260" t="s">
        <v>101</v>
      </c>
      <c r="C3" s="261"/>
      <c r="D3" s="261"/>
      <c r="E3" s="261"/>
      <c r="F3" s="262"/>
    </row>
    <row r="4" spans="2:6" ht="15" thickBot="1">
      <c r="B4" s="263" t="s">
        <v>99</v>
      </c>
      <c r="C4" s="264"/>
      <c r="D4" s="264"/>
      <c r="E4" s="264"/>
      <c r="F4" s="265"/>
    </row>
    <row r="5" spans="2:6" ht="15" thickBot="1">
      <c r="B5" s="263" t="s">
        <v>100</v>
      </c>
      <c r="C5" s="264"/>
      <c r="D5" s="264"/>
      <c r="E5" s="264"/>
      <c r="F5" s="26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2">
        <v>1</v>
      </c>
      <c r="C7" s="250" t="s">
        <v>93</v>
      </c>
      <c r="D7" s="28" t="s">
        <v>63</v>
      </c>
      <c r="E7" s="26">
        <v>5</v>
      </c>
      <c r="F7" s="257"/>
    </row>
    <row r="8" spans="2:6" ht="26.25" customHeight="1">
      <c r="B8" s="253"/>
      <c r="C8" s="251"/>
      <c r="D8" s="29" t="s">
        <v>64</v>
      </c>
      <c r="E8" s="24">
        <v>4</v>
      </c>
      <c r="F8" s="258"/>
    </row>
    <row r="9" spans="2:6" ht="26.25" customHeight="1">
      <c r="B9" s="253"/>
      <c r="C9" s="251"/>
      <c r="D9" s="29" t="s">
        <v>65</v>
      </c>
      <c r="E9" s="24">
        <v>3</v>
      </c>
      <c r="F9" s="258"/>
    </row>
    <row r="10" spans="2:6" ht="26.25" customHeight="1">
      <c r="B10" s="253"/>
      <c r="C10" s="251"/>
      <c r="D10" s="29" t="s">
        <v>66</v>
      </c>
      <c r="E10" s="24">
        <v>2</v>
      </c>
      <c r="F10" s="258"/>
    </row>
    <row r="11" spans="2:6" ht="26.25" customHeight="1" thickBot="1">
      <c r="B11" s="253"/>
      <c r="C11" s="251"/>
      <c r="D11" s="30" t="s">
        <v>67</v>
      </c>
      <c r="E11" s="27">
        <v>1</v>
      </c>
      <c r="F11" s="259"/>
    </row>
    <row r="12" spans="2:6" ht="26.25" customHeight="1">
      <c r="B12" s="252">
        <v>2</v>
      </c>
      <c r="C12" s="250" t="s">
        <v>94</v>
      </c>
      <c r="D12" s="28" t="s">
        <v>68</v>
      </c>
      <c r="E12" s="26">
        <v>5</v>
      </c>
      <c r="F12" s="257"/>
    </row>
    <row r="13" spans="2:6" ht="26.25" customHeight="1">
      <c r="B13" s="253"/>
      <c r="C13" s="251"/>
      <c r="D13" s="29" t="s">
        <v>69</v>
      </c>
      <c r="E13" s="24">
        <v>4</v>
      </c>
      <c r="F13" s="258"/>
    </row>
    <row r="14" spans="2:6" ht="26.25" customHeight="1">
      <c r="B14" s="253"/>
      <c r="C14" s="251"/>
      <c r="D14" s="29" t="s">
        <v>70</v>
      </c>
      <c r="E14" s="24">
        <v>3</v>
      </c>
      <c r="F14" s="258"/>
    </row>
    <row r="15" spans="2:6" ht="26.25" customHeight="1">
      <c r="B15" s="253"/>
      <c r="C15" s="251"/>
      <c r="D15" s="29" t="s">
        <v>71</v>
      </c>
      <c r="E15" s="24">
        <v>2</v>
      </c>
      <c r="F15" s="258"/>
    </row>
    <row r="16" spans="2:6" ht="26.25" customHeight="1" thickBot="1">
      <c r="B16" s="253"/>
      <c r="C16" s="251"/>
      <c r="D16" s="30" t="s">
        <v>72</v>
      </c>
      <c r="E16" s="27">
        <v>1</v>
      </c>
      <c r="F16" s="259"/>
    </row>
    <row r="17" spans="2:6" ht="26.25" customHeight="1">
      <c r="B17" s="252">
        <v>3</v>
      </c>
      <c r="C17" s="250" t="s">
        <v>95</v>
      </c>
      <c r="D17" s="28" t="s">
        <v>73</v>
      </c>
      <c r="E17" s="26">
        <v>5</v>
      </c>
      <c r="F17" s="257"/>
    </row>
    <row r="18" spans="2:6" ht="26.25" customHeight="1">
      <c r="B18" s="253"/>
      <c r="C18" s="251"/>
      <c r="D18" s="29" t="s">
        <v>74</v>
      </c>
      <c r="E18" s="24">
        <v>4</v>
      </c>
      <c r="F18" s="258"/>
    </row>
    <row r="19" spans="2:6" ht="26.25" customHeight="1">
      <c r="B19" s="253"/>
      <c r="C19" s="251"/>
      <c r="D19" s="29" t="s">
        <v>76</v>
      </c>
      <c r="E19" s="24">
        <v>3</v>
      </c>
      <c r="F19" s="258"/>
    </row>
    <row r="20" spans="2:6" ht="26.25" customHeight="1">
      <c r="B20" s="253"/>
      <c r="C20" s="251"/>
      <c r="D20" s="29" t="s">
        <v>77</v>
      </c>
      <c r="E20" s="24">
        <v>2</v>
      </c>
      <c r="F20" s="258"/>
    </row>
    <row r="21" spans="2:6" ht="26.25" customHeight="1" thickBot="1">
      <c r="B21" s="253"/>
      <c r="C21" s="251"/>
      <c r="D21" s="30" t="s">
        <v>75</v>
      </c>
      <c r="E21" s="27">
        <v>1</v>
      </c>
      <c r="F21" s="259"/>
    </row>
    <row r="22" spans="2:6" ht="26.25" customHeight="1">
      <c r="B22" s="252">
        <v>4</v>
      </c>
      <c r="C22" s="250" t="s">
        <v>96</v>
      </c>
      <c r="D22" s="28" t="s">
        <v>80</v>
      </c>
      <c r="E22" s="26">
        <v>5</v>
      </c>
      <c r="F22" s="257"/>
    </row>
    <row r="23" spans="2:6" ht="26.25" customHeight="1">
      <c r="B23" s="253"/>
      <c r="C23" s="251"/>
      <c r="D23" s="29" t="s">
        <v>81</v>
      </c>
      <c r="E23" s="24">
        <v>4</v>
      </c>
      <c r="F23" s="258"/>
    </row>
    <row r="24" spans="2:6" ht="26.25" customHeight="1">
      <c r="B24" s="253"/>
      <c r="C24" s="251"/>
      <c r="D24" s="29" t="s">
        <v>78</v>
      </c>
      <c r="E24" s="24">
        <v>3</v>
      </c>
      <c r="F24" s="258"/>
    </row>
    <row r="25" spans="2:6" ht="26.25" customHeight="1">
      <c r="B25" s="253"/>
      <c r="C25" s="251"/>
      <c r="D25" s="29" t="s">
        <v>79</v>
      </c>
      <c r="E25" s="24">
        <v>2</v>
      </c>
      <c r="F25" s="258"/>
    </row>
    <row r="26" spans="2:6" ht="26.25" customHeight="1" thickBot="1">
      <c r="B26" s="253"/>
      <c r="C26" s="251"/>
      <c r="D26" s="30" t="s">
        <v>82</v>
      </c>
      <c r="E26" s="27">
        <v>1</v>
      </c>
      <c r="F26" s="259"/>
    </row>
    <row r="27" spans="2:6" ht="27.6">
      <c r="B27" s="252">
        <v>5</v>
      </c>
      <c r="C27" s="250" t="s">
        <v>97</v>
      </c>
      <c r="D27" s="28" t="s">
        <v>83</v>
      </c>
      <c r="E27" s="26">
        <v>5</v>
      </c>
      <c r="F27" s="257"/>
    </row>
    <row r="28" spans="2:6" ht="27.6">
      <c r="B28" s="253"/>
      <c r="C28" s="251"/>
      <c r="D28" s="29" t="s">
        <v>85</v>
      </c>
      <c r="E28" s="24">
        <v>4</v>
      </c>
      <c r="F28" s="258"/>
    </row>
    <row r="29" spans="2:6" ht="27.6">
      <c r="B29" s="253"/>
      <c r="C29" s="251"/>
      <c r="D29" s="29" t="s">
        <v>84</v>
      </c>
      <c r="E29" s="24">
        <v>3</v>
      </c>
      <c r="F29" s="258"/>
    </row>
    <row r="30" spans="2:6" ht="41.4">
      <c r="B30" s="253"/>
      <c r="C30" s="251"/>
      <c r="D30" s="29" t="s">
        <v>86</v>
      </c>
      <c r="E30" s="24">
        <v>2</v>
      </c>
      <c r="F30" s="258"/>
    </row>
    <row r="31" spans="2:6" ht="55.8" thickBot="1">
      <c r="B31" s="253"/>
      <c r="C31" s="251"/>
      <c r="D31" s="30" t="s">
        <v>87</v>
      </c>
      <c r="E31" s="27">
        <v>1</v>
      </c>
      <c r="F31" s="259"/>
    </row>
    <row r="32" spans="2:6" ht="27.6">
      <c r="B32" s="252">
        <v>6</v>
      </c>
      <c r="C32" s="250" t="s">
        <v>98</v>
      </c>
      <c r="D32" s="28" t="s">
        <v>88</v>
      </c>
      <c r="E32" s="26">
        <v>5</v>
      </c>
      <c r="F32" s="257"/>
    </row>
    <row r="33" spans="2:6" ht="41.4">
      <c r="B33" s="253"/>
      <c r="C33" s="254"/>
      <c r="D33" s="29" t="s">
        <v>89</v>
      </c>
      <c r="E33" s="24">
        <v>4</v>
      </c>
      <c r="F33" s="258"/>
    </row>
    <row r="34" spans="2:6" ht="27.6">
      <c r="B34" s="253"/>
      <c r="C34" s="254"/>
      <c r="D34" s="29" t="s">
        <v>90</v>
      </c>
      <c r="E34" s="24">
        <v>3</v>
      </c>
      <c r="F34" s="258"/>
    </row>
    <row r="35" spans="2:6" ht="41.4">
      <c r="B35" s="253"/>
      <c r="C35" s="254"/>
      <c r="D35" s="29" t="s">
        <v>91</v>
      </c>
      <c r="E35" s="24">
        <v>2</v>
      </c>
      <c r="F35" s="258"/>
    </row>
    <row r="36" spans="2:6" ht="42" thickBot="1">
      <c r="B36" s="256"/>
      <c r="C36" s="25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2025-08-29T20:07:59Z</dcterms:modified>
</cp:coreProperties>
</file>