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JULIO/"/>
    </mc:Choice>
  </mc:AlternateContent>
  <xr:revisionPtr revIDLastSave="0" documentId="8_{EC3B4AA2-9ABE-4F43-8AA3-51D263329FB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ENTRADAS AL 24.07.24" sheetId="1" r:id="rId1"/>
    <sheet name="COBROS POSICIONES" sheetId="2" r:id="rId2"/>
    <sheet name="RESUMEN PESOS " sheetId="3" r:id="rId3"/>
    <sheet name="COBROS MANIOBRAS" sheetId="4" r:id="rId4"/>
  </sheets>
  <calcPr calcId="191029"/>
  <pivotCaches>
    <pivotCache cacheId="199" r:id="rId5"/>
    <pivotCache cacheId="20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L3" i="4"/>
  <c r="L2" i="4"/>
  <c r="E5" i="1"/>
  <c r="E6" i="1"/>
  <c r="E4" i="1"/>
  <c r="G6" i="2"/>
  <c r="G5" i="2"/>
  <c r="G4" i="2"/>
</calcChain>
</file>

<file path=xl/sharedStrings.xml><?xml version="1.0" encoding="utf-8"?>
<sst xmlns="http://schemas.openxmlformats.org/spreadsheetml/2006/main" count="107" uniqueCount="67">
  <si>
    <t>Cliente</t>
  </si>
  <si>
    <t xml:space="preserve">Embarcador </t>
  </si>
  <si>
    <t>Embarcador Nombre</t>
  </si>
  <si>
    <t xml:space="preserve">Fecha de Recibo 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</si>
  <si>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</si>
  <si>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</si>
  <si>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</si>
  <si>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</si>
  <si>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</si>
  <si>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</si>
  <si>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</si>
  <si>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</si>
  <si>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</si>
  <si>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</si>
  <si>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</si>
  <si>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</si>
  <si>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</si>
  <si>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</si>
  <si>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</si>
  <si>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PO01</t>
  </si>
  <si>
    <t>PLANTA OCEANO</t>
  </si>
  <si>
    <t>MUESTRAS</t>
  </si>
  <si>
    <t>04231</t>
  </si>
  <si>
    <t>PT0002785</t>
  </si>
  <si>
    <t>010626</t>
  </si>
  <si>
    <t>POTA ANILLAS BLANCAS MIXTAS</t>
  </si>
  <si>
    <t>1120241310246</t>
  </si>
  <si>
    <t>CA73815</t>
  </si>
  <si>
    <t>CAJ</t>
  </si>
  <si>
    <t>TA02-0000107-108</t>
  </si>
  <si>
    <t>04171</t>
  </si>
  <si>
    <t>PT0000084</t>
  </si>
  <si>
    <t>250725</t>
  </si>
  <si>
    <t>PEZ VOLADOR OVAS CRUDO AMARILLA 1X10 KG</t>
  </si>
  <si>
    <t>1120230030604</t>
  </si>
  <si>
    <t>CA73994</t>
  </si>
  <si>
    <t>PT0000126</t>
  </si>
  <si>
    <t>BONITO E. IQF EN CJ 1.5 - UP A 1X30 KG</t>
  </si>
  <si>
    <t>1120240330005</t>
  </si>
  <si>
    <t>Último dia de almacenamiento</t>
  </si>
  <si>
    <t>Total general</t>
  </si>
  <si>
    <t>Cuenta de Numero de Tarima</t>
  </si>
  <si>
    <t>TARIFA</t>
  </si>
  <si>
    <t>TOTAL</t>
  </si>
  <si>
    <t>MES</t>
  </si>
  <si>
    <t>Suma de Peso Bruto</t>
  </si>
  <si>
    <t>16-JUL-24</t>
  </si>
  <si>
    <t>WR: 4069</t>
  </si>
  <si>
    <t>KGS</t>
  </si>
  <si>
    <t>MR1-1</t>
  </si>
  <si>
    <t>Descarga a Granel</t>
  </si>
  <si>
    <t>SOL</t>
  </si>
  <si>
    <t>19-JUL-24</t>
  </si>
  <si>
    <t>WR: 4083</t>
  </si>
  <si>
    <t xml:space="preserve">Núm. Batch </t>
  </si>
  <si>
    <t>Num Cargo FPIC</t>
  </si>
  <si>
    <t xml:space="preserve">Fecha Cargo </t>
  </si>
  <si>
    <t>Núm. Ref</t>
  </si>
  <si>
    <t>Código de Cargo</t>
  </si>
  <si>
    <t>Descripción Cargo</t>
  </si>
  <si>
    <t>Cantidad</t>
  </si>
  <si>
    <t>Tarifa</t>
  </si>
  <si>
    <t xml:space="preserve">Cantidad Total </t>
  </si>
  <si>
    <t>Moneda</t>
  </si>
  <si>
    <t>GUIA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</si>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</sst>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pivotButton="1" applyFont="1"/>
    <xf numFmtId="0" fontId="1" fillId="0" borderId="0" xfId="0" applyNumberFormat="1" applyFont="1"/>
    <xf numFmtId="14" fontId="1" fillId="0" borderId="0" xfId="0" applyNumberFormat="1" applyFont="1"/>
    <xf numFmtId="0" fontId="6" fillId="0" borderId="0" xfId="0" pivotButton="1" applyFont="1"/>
    <xf numFmtId="0" fontId="5" fillId="3" borderId="4" xfId="0" applyFont="1" applyFill="1" applyBorder="1" applyAlignment="1">
      <alignment horizontal="center"/>
    </xf>
    <xf numFmtId="164" fontId="1" fillId="0" borderId="0" xfId="0" applyNumberFormat="1" applyFont="1"/>
    <xf numFmtId="164" fontId="4" fillId="0" borderId="5" xfId="0" applyNumberFormat="1" applyFont="1" applyBorder="1"/>
    <xf numFmtId="164" fontId="4" fillId="4" borderId="5" xfId="0" applyNumberFormat="1" applyFont="1" applyFill="1" applyBorder="1"/>
    <xf numFmtId="0" fontId="1" fillId="0" borderId="0" xfId="0" applyFont="1" applyAlignment="1">
      <alignment horizontal="center"/>
    </xf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1" fillId="4" borderId="0" xfId="0" applyNumberFormat="1" applyFont="1" applyFill="1"/>
    <xf numFmtId="164" fontId="4" fillId="4" borderId="0" xfId="0" applyNumberFormat="1" applyFont="1" applyFill="1"/>
    <xf numFmtId="165" fontId="1" fillId="0" borderId="0" xfId="0" applyNumberFormat="1" applyFont="1"/>
    <xf numFmtId="43" fontId="1" fillId="0" borderId="0" xfId="0" applyNumberFormat="1" applyFont="1"/>
  </cellXfs>
  <cellStyles count="2">
    <cellStyle name="Millares" xfId="1" builtinId="3"/>
    <cellStyle name="Normal" xfId="0" builtinId="0"/>
  </cellStyles>
  <dxfs count="15"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97.696017939816" createdVersion="8" refreshedVersion="8" minRefreshableVersion="3" recordCount="3" xr:uid="{CB6FCB5D-373C-4ACC-B80A-480B6F8C09F7}">
  <cacheSource type="worksheet">
    <worksheetSource ref="A3:S6" sheet="ENTRADAS AL 24.07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7-16T00:00:00" maxDate="2024-07-20T00:00:00" count="2">
        <d v="2024-07-16T00:00:00"/>
        <d v="2024-07-19T00:00:00"/>
      </sharedItems>
    </cacheField>
    <cacheField name="Último dia de almacenamiento" numFmtId="14">
      <sharedItems containsSemiMixedTypes="0" containsNonDate="0" containsDate="1" containsString="0" minDate="2024-08-14T00:00:00" maxDate="2024-08-18T00:00:00" count="2">
        <d v="2024-08-14T00:00:00"/>
        <d v="2024-08-17T00:00:00"/>
      </sharedItems>
    </cacheField>
    <cacheField name="Núm. de Recibo" numFmtId="0">
      <sharedItems containsSemiMixedTypes="0" containsString="0" containsNumber="1" containsInteger="1" minValue="4069" maxValue="4083" count="2">
        <n v="4069"/>
        <n v="4083"/>
      </sharedItems>
    </cacheField>
    <cacheField name="Núm. de Referencia" numFmtId="0">
      <sharedItems count="2">
        <s v="MUESTRAS"/>
        <s v="TA02-0000107-108"/>
      </sharedItems>
    </cacheField>
    <cacheField name="Núm. docto Cliente" numFmtId="0">
      <sharedItems/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 containsBlank="1"/>
    </cacheField>
    <cacheField name="Unidad" numFmtId="0">
      <sharedItems/>
    </cacheField>
    <cacheField name="Cantidad Recibida" numFmtId="0">
      <sharedItems containsSemiMixedTypes="0" containsString="0" containsNumber="1" containsInteger="1" minValue="1" maxValue="9"/>
    </cacheField>
    <cacheField name="Codigo de Retención" numFmtId="0">
      <sharedItems containsNonDate="0" containsString="0" containsBlank="1"/>
    </cacheField>
    <cacheField name="Peso Bruto" numFmtId="0">
      <sharedItems containsSemiMixedTypes="0" containsString="0" containsNumber="1" minValue="27" maxValue="105.3"/>
    </cacheField>
    <cacheField name="Peso Neto " numFmtId="0">
      <sharedItems containsSemiMixedTypes="0" containsString="0" containsNumber="1" minValue="26" maxValue="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97.699135648145" createdVersion="8" refreshedVersion="8" minRefreshableVersion="3" recordCount="2" xr:uid="{3FCADF3E-2BA0-428D-A30D-5C6A5D0BC8EC}">
  <cacheSource type="worksheet">
    <worksheetSource ref="A1:L3" sheet="COBROS MANIOBRAS"/>
  </cacheSource>
  <cacheFields count="12">
    <cacheField name="Núm. Batch " numFmtId="0">
      <sharedItems containsSemiMixedTypes="0" containsString="0" containsNumber="1" containsInteger="1" minValue="918" maxValue="918"/>
    </cacheField>
    <cacheField name="Cliente" numFmtId="0">
      <sharedItems/>
    </cacheField>
    <cacheField name="Num Cargo FPIC" numFmtId="0">
      <sharedItems containsSemiMixedTypes="0" containsString="0" containsNumber="1" containsInteger="1" minValue="448746031" maxValue="448746032"/>
    </cacheField>
    <cacheField name="Fecha Cargo " numFmtId="0">
      <sharedItems/>
    </cacheField>
    <cacheField name="Núm. Ref" numFmtId="0">
      <sharedItems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1">
        <s v="Descarga a Granel"/>
      </sharedItems>
    </cacheField>
    <cacheField name="Cantidad" numFmtId="43">
      <sharedItems containsSemiMixedTypes="0" containsString="0" containsNumber="1" containsInteger="1" minValue="27" maxValue="138"/>
    </cacheField>
    <cacheField name="Tarifa" numFmtId="165">
      <sharedItems containsSemiMixedTypes="0" containsString="0" containsNumber="1" minValue="1.2E-2" maxValue="1.2E-2" count="1">
        <n v="1.2E-2"/>
      </sharedItems>
    </cacheField>
    <cacheField name="Cantidad Total " numFmtId="164">
      <sharedItems containsSemiMixedTypes="0" containsString="0" containsNumber="1" minValue="0.32400000000000001" maxValue="1.656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PE00070"/>
    <s v="PO01"/>
    <s v="PLANTA OCEANO"/>
    <x v="0"/>
    <x v="0"/>
    <x v="0"/>
    <x v="0"/>
    <s v="MUESTRAS"/>
    <s v="04231"/>
    <s v="PT0002785"/>
    <s v="010626"/>
    <s v="POTA ANILLAS BLANCAS MIXTAS"/>
    <s v="1120241310246"/>
    <s v="CA73815"/>
    <s v="CAJ"/>
    <n v="1"/>
    <m/>
    <n v="27"/>
    <n v="26"/>
  </r>
  <r>
    <s v="PE00070"/>
    <s v="PO01"/>
    <s v="PLANTA OCEANO"/>
    <x v="1"/>
    <x v="1"/>
    <x v="1"/>
    <x v="1"/>
    <s v="TA02-0000107-108"/>
    <s v="04171"/>
    <s v="PT0000084"/>
    <s v="250725"/>
    <s v="PEZ VOLADOR OVAS CRUDO AMARILLA 1X10 KG"/>
    <s v="1120230030604"/>
    <s v="CA73994"/>
    <s v="CAJ"/>
    <n v="9"/>
    <m/>
    <n v="105.3"/>
    <n v="90"/>
  </r>
  <r>
    <s v="PE00070"/>
    <s v="PO01"/>
    <s v="PLANTA OCEANO"/>
    <x v="1"/>
    <x v="1"/>
    <x v="1"/>
    <x v="1"/>
    <s v="TA02-0000107-108"/>
    <s v="04171"/>
    <s v="PT0000126"/>
    <s v="010626"/>
    <s v="BONITO E. IQF EN CJ 1.5 - UP A 1X30 KG"/>
    <s v="1120240330005"/>
    <m/>
    <s v="CAJ"/>
    <n v="1"/>
    <m/>
    <n v="32.5"/>
    <n v="30.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918"/>
    <s v="PE00070"/>
    <n v="448746031"/>
    <s v="16-JUL-24"/>
    <s v="WR: 4069"/>
    <s v="MUESTRAS"/>
    <s v="KGS"/>
    <s v="MR1-1"/>
    <x v="0"/>
    <n v="27"/>
    <x v="0"/>
    <n v="0.32400000000000001"/>
  </r>
  <r>
    <n v="918"/>
    <s v="PE00070"/>
    <n v="448746032"/>
    <s v="19-JUL-24"/>
    <s v="WR: 4083"/>
    <s v="TA02-0000107-108"/>
    <s v="KGS"/>
    <s v="MR1-1"/>
    <x v="0"/>
    <n v="138"/>
    <x v="0"/>
    <n v="1.6560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B93D24-EC36-4820-89C7-3AB6A4172CFD}" name="TablaDinámica28" cacheId="1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6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2">
        <item x="0"/>
        <item x="1"/>
      </items>
    </pivotField>
    <pivotField axis="axisRow" compact="0" numFmtId="14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6"/>
  </rowFields>
  <rowItems count="3">
    <i>
      <x/>
      <x/>
      <x/>
      <x/>
    </i>
    <i>
      <x v="1"/>
      <x v="1"/>
      <x v="1"/>
      <x v="1"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14">
      <pivotArea field="3" type="button" dataOnly="0" labelOnly="1" outline="0" axis="axisRow" fieldPosition="0"/>
    </format>
    <format dxfId="13">
      <pivotArea field="4" type="button" dataOnly="0" labelOnly="1" outline="0" axis="axisRow" fieldPosition="1"/>
    </format>
    <format dxfId="12">
      <pivotArea field="5" type="button" dataOnly="0" labelOnly="1" outline="0" axis="axisRow" fieldPosition="2"/>
    </format>
    <format dxfId="11">
      <pivotArea field="6" type="button" dataOnly="0" labelOnly="1" outline="0" axis="axisRow" fieldPosition="3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9B892F-C418-4AA0-BF6C-2CF5946416D9}" name="TablaDinámica29" cacheId="1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6" firstHeaderRow="1" firstDataRow="1" firstDataCol="3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2">
        <item x="0"/>
        <item x="1"/>
      </items>
    </pivotField>
    <pivotField compact="0" numFmtId="14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5"/>
    <field x="6"/>
  </rowFields>
  <rowItems count="3">
    <i>
      <x/>
      <x/>
      <x/>
    </i>
    <i>
      <x v="1"/>
      <x v="1"/>
      <x v="1"/>
    </i>
    <i t="grand">
      <x/>
    </i>
  </rowItems>
  <colItems count="1">
    <i/>
  </colItems>
  <dataFields count="1">
    <dataField name="Suma de Peso Bruto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399C53-22ED-46D8-AE91-2F6C6CF8A99A}" name="TablaDinámica30" cacheId="20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6:D8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numFmtId="43" outline="0" showAll="0" defaultSubtotal="0"/>
    <pivotField axis="axisRow" compact="0" numFmtId="165" outline="0" showAll="0" defaultSubtotal="0">
      <items count="1">
        <item x="0"/>
      </items>
    </pivotField>
    <pivotField dataField="1" compact="0" numFmtId="164" outline="0" showAll="0" defaultSubtotal="0"/>
  </pivotFields>
  <rowFields count="2">
    <field x="8"/>
    <field x="10"/>
  </rowFields>
  <rowItems count="2">
    <i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9">
      <pivotArea field="8" type="button" dataOnly="0" labelOnly="1" outline="0" axis="axisRow" fieldPosition="0"/>
    </format>
    <format dxfId="8">
      <pivotArea field="10" type="button" dataOnly="0" labelOnly="1" outline="0" axis="axisRow" fieldPosition="1"/>
    </format>
    <format dxfId="5">
      <pivotArea outline="0" fieldPosition="0">
        <references count="1">
          <reference field="4294967294" count="1" selected="0">
            <x v="0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showGridLines="0" workbookViewId="0">
      <selection activeCell="I4" sqref="A3:S6"/>
    </sheetView>
  </sheetViews>
  <sheetFormatPr baseColWidth="10" defaultRowHeight="14.4" x14ac:dyDescent="0.3"/>
  <cols>
    <col min="1" max="1" width="9.88671875" customWidth="1"/>
    <col min="2" max="3" width="13.6640625" customWidth="1"/>
    <col min="4" max="5" width="12.109375" customWidth="1"/>
    <col min="6" max="6" width="10.33203125" customWidth="1"/>
    <col min="7" max="7" width="12" customWidth="1"/>
    <col min="8" max="9" width="13.6640625" customWidth="1"/>
    <col min="10" max="10" width="12.33203125" customWidth="1"/>
    <col min="11" max="11" width="12" customWidth="1"/>
    <col min="12" max="12" width="13.6640625" customWidth="1"/>
    <col min="13" max="13" width="12.5546875" customWidth="1"/>
    <col min="14" max="14" width="9.77734375" customWidth="1"/>
    <col min="15" max="15" width="11.5546875" customWidth="1"/>
    <col min="16" max="16" width="9.88671875" customWidth="1"/>
    <col min="17" max="17" width="11.5546875" customWidth="1"/>
    <col min="18" max="18" width="11.6640625" customWidth="1"/>
    <col min="19" max="19" width="11" customWidth="1"/>
    <col min="20" max="20" width="0.5546875" customWidth="1"/>
    <col min="21" max="21" width="16.109375" customWidth="1"/>
    <col min="22" max="22" width="5.5546875" customWidth="1"/>
  </cols>
  <sheetData>
    <row r="1" spans="1:19" ht="0.6" customHeight="1" x14ac:dyDescent="0.3"/>
    <row r="2" spans="1:19" ht="0" hidden="1" customHeight="1" x14ac:dyDescent="0.3"/>
    <row r="3" spans="1:19" ht="39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39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spans="1:19" ht="52.8" x14ac:dyDescent="0.3">
      <c r="A4" s="2" t="s">
        <v>18</v>
      </c>
      <c r="B4" s="2" t="s">
        <v>19</v>
      </c>
      <c r="C4" s="2" t="s">
        <v>20</v>
      </c>
      <c r="D4" s="5">
        <v>45489</v>
      </c>
      <c r="E4" s="5">
        <f>D4+29</f>
        <v>45518</v>
      </c>
      <c r="F4" s="2">
        <v>4069</v>
      </c>
      <c r="G4" s="2" t="s">
        <v>21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2" t="s">
        <v>27</v>
      </c>
      <c r="O4" s="2" t="s">
        <v>28</v>
      </c>
      <c r="P4" s="2">
        <v>1</v>
      </c>
      <c r="Q4" s="2"/>
      <c r="R4" s="2">
        <v>27</v>
      </c>
      <c r="S4" s="2">
        <v>26</v>
      </c>
    </row>
    <row r="5" spans="1:19" ht="66" x14ac:dyDescent="0.3">
      <c r="A5" s="2" t="s">
        <v>18</v>
      </c>
      <c r="B5" s="2" t="s">
        <v>19</v>
      </c>
      <c r="C5" s="2" t="s">
        <v>20</v>
      </c>
      <c r="D5" s="5">
        <v>45492</v>
      </c>
      <c r="E5" s="5">
        <f t="shared" ref="E5:E6" si="0">D5+29</f>
        <v>45521</v>
      </c>
      <c r="F5" s="2">
        <v>4083</v>
      </c>
      <c r="G5" s="2" t="s">
        <v>29</v>
      </c>
      <c r="H5" s="2" t="s">
        <v>29</v>
      </c>
      <c r="I5" s="2" t="s">
        <v>30</v>
      </c>
      <c r="J5" s="2" t="s">
        <v>31</v>
      </c>
      <c r="K5" s="2" t="s">
        <v>32</v>
      </c>
      <c r="L5" s="2" t="s">
        <v>33</v>
      </c>
      <c r="M5" s="2" t="s">
        <v>34</v>
      </c>
      <c r="N5" s="3" t="s">
        <v>35</v>
      </c>
      <c r="O5" s="2" t="s">
        <v>28</v>
      </c>
      <c r="P5" s="2">
        <v>9</v>
      </c>
      <c r="Q5" s="2"/>
      <c r="R5" s="2">
        <v>105.3</v>
      </c>
      <c r="S5" s="2">
        <v>90</v>
      </c>
    </row>
    <row r="6" spans="1:19" ht="52.8" x14ac:dyDescent="0.3">
      <c r="A6" s="2" t="s">
        <v>18</v>
      </c>
      <c r="B6" s="2" t="s">
        <v>19</v>
      </c>
      <c r="C6" s="2" t="s">
        <v>20</v>
      </c>
      <c r="D6" s="5">
        <v>45492</v>
      </c>
      <c r="E6" s="5">
        <f t="shared" si="0"/>
        <v>45521</v>
      </c>
      <c r="F6" s="2">
        <v>4083</v>
      </c>
      <c r="G6" s="2" t="s">
        <v>29</v>
      </c>
      <c r="H6" s="2" t="s">
        <v>29</v>
      </c>
      <c r="I6" s="2" t="s">
        <v>30</v>
      </c>
      <c r="J6" s="2" t="s">
        <v>36</v>
      </c>
      <c r="K6" s="2" t="s">
        <v>24</v>
      </c>
      <c r="L6" s="2" t="s">
        <v>37</v>
      </c>
      <c r="M6" s="2" t="s">
        <v>38</v>
      </c>
      <c r="N6" s="4"/>
      <c r="O6" s="2" t="s">
        <v>28</v>
      </c>
      <c r="P6" s="2">
        <v>1</v>
      </c>
      <c r="Q6" s="2"/>
      <c r="R6" s="2">
        <v>32.5</v>
      </c>
      <c r="S6" s="2">
        <v>30.8</v>
      </c>
    </row>
    <row r="7" spans="1:19" ht="84.15" customHeight="1" x14ac:dyDescent="0.3"/>
  </sheetData>
  <mergeCells count="1">
    <mergeCell ref="N5:N6"/>
  </mergeCells>
  <conditionalFormatting sqref="N5">
    <cfRule type="duplicateValues" dxfId="10" priority="1"/>
  </conditionalFormatting>
  <pageMargins left="1" right="1" top="1" bottom="1.45" header="1" footer="1"/>
  <pageSetup orientation="portrait" horizontalDpi="300" verticalDpi="300"/>
  <headerFooter alignWithMargins="0">
    <oddFooter>&amp;C&amp;"Arial,Regular"&amp;10 7/24/2024 3:25:27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A0F1-0F64-48A7-AF89-43B67D81AB46}">
  <sheetPr>
    <tabColor rgb="FFFF0000"/>
  </sheetPr>
  <dimension ref="A2:H6"/>
  <sheetViews>
    <sheetView showGridLines="0" workbookViewId="0">
      <selection activeCell="G16" sqref="G16"/>
    </sheetView>
  </sheetViews>
  <sheetFormatPr baseColWidth="10" defaultRowHeight="14.4" x14ac:dyDescent="0.3"/>
  <cols>
    <col min="1" max="1" width="13.88671875" customWidth="1"/>
    <col min="2" max="2" width="14.5546875" customWidth="1"/>
    <col min="3" max="3" width="9" customWidth="1"/>
    <col min="4" max="4" width="17.6640625" customWidth="1"/>
    <col min="5" max="5" width="9.88671875" customWidth="1"/>
  </cols>
  <sheetData>
    <row r="2" spans="1:8" ht="15" thickBot="1" x14ac:dyDescent="0.35"/>
    <row r="3" spans="1:8" x14ac:dyDescent="0.3">
      <c r="A3" s="9" t="s">
        <v>3</v>
      </c>
      <c r="B3" s="9" t="s">
        <v>39</v>
      </c>
      <c r="C3" s="9" t="s">
        <v>4</v>
      </c>
      <c r="D3" s="9" t="s">
        <v>5</v>
      </c>
      <c r="E3" t="s">
        <v>41</v>
      </c>
      <c r="F3" s="10" t="s">
        <v>42</v>
      </c>
      <c r="G3" s="10" t="s">
        <v>43</v>
      </c>
      <c r="H3" s="10" t="s">
        <v>44</v>
      </c>
    </row>
    <row r="4" spans="1:8" x14ac:dyDescent="0.3">
      <c r="A4" s="8">
        <v>45489</v>
      </c>
      <c r="B4" s="8">
        <v>45518</v>
      </c>
      <c r="C4">
        <v>4069</v>
      </c>
      <c r="D4" t="s">
        <v>21</v>
      </c>
      <c r="E4" s="7">
        <v>1</v>
      </c>
      <c r="F4" s="11">
        <v>100</v>
      </c>
      <c r="G4" s="11">
        <f>GETPIVOTDATA("Numero de Tarima",$A$3,"Fecha de Recibo ",DATE(2024,7,16),"Último dia de almacenamiento",DATE(2024,8,14),"Núm. de Recibo",4069,"Núm. de Referencia","MUESTRAS")*F4</f>
        <v>100</v>
      </c>
      <c r="H4" s="14">
        <v>1</v>
      </c>
    </row>
    <row r="5" spans="1:8" x14ac:dyDescent="0.3">
      <c r="A5" s="8">
        <v>45492</v>
      </c>
      <c r="B5" s="8">
        <v>45521</v>
      </c>
      <c r="C5">
        <v>4083</v>
      </c>
      <c r="D5" t="s">
        <v>29</v>
      </c>
      <c r="E5" s="7">
        <v>1</v>
      </c>
      <c r="F5" s="11">
        <v>100</v>
      </c>
      <c r="G5" s="11">
        <f>GETPIVOTDATA("Numero de Tarima",$A$3,"Fecha de Recibo ",DATE(2024,7,19),"Último dia de almacenamiento",DATE(2024,8,17),"Núm. de Recibo",4083,"Núm. de Referencia","TA02-0000107-108")*F5</f>
        <v>100</v>
      </c>
      <c r="H5" s="14">
        <v>1</v>
      </c>
    </row>
    <row r="6" spans="1:8" ht="15" thickBot="1" x14ac:dyDescent="0.35">
      <c r="A6" s="8" t="s">
        <v>40</v>
      </c>
      <c r="E6" s="7">
        <v>2</v>
      </c>
      <c r="F6" s="12">
        <v>100</v>
      </c>
      <c r="G6" s="13">
        <f>GETPIVOTDATA("Numero de Tarima",$A$3)*F6</f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0EBF-8C0C-4ACB-97C3-4F46A7F830F4}">
  <dimension ref="A3:D6"/>
  <sheetViews>
    <sheetView workbookViewId="0">
      <selection activeCell="C4" sqref="C4:C5"/>
    </sheetView>
  </sheetViews>
  <sheetFormatPr baseColWidth="10" defaultRowHeight="14.4" x14ac:dyDescent="0.3"/>
  <cols>
    <col min="1" max="1" width="17.21875" bestFit="1" customWidth="1"/>
    <col min="2" max="2" width="18" bestFit="1" customWidth="1"/>
    <col min="3" max="3" width="19.88671875" bestFit="1" customWidth="1"/>
    <col min="4" max="4" width="18" style="15" bestFit="1" customWidth="1"/>
  </cols>
  <sheetData>
    <row r="3" spans="1:4" x14ac:dyDescent="0.3">
      <c r="A3" s="6" t="s">
        <v>3</v>
      </c>
      <c r="B3" s="6" t="s">
        <v>4</v>
      </c>
      <c r="C3" s="6" t="s">
        <v>5</v>
      </c>
      <c r="D3" s="15" t="s">
        <v>45</v>
      </c>
    </row>
    <row r="4" spans="1:4" x14ac:dyDescent="0.3">
      <c r="A4" s="8">
        <v>45489</v>
      </c>
      <c r="B4">
        <v>4069</v>
      </c>
      <c r="C4" t="s">
        <v>21</v>
      </c>
      <c r="D4" s="15">
        <v>27</v>
      </c>
    </row>
    <row r="5" spans="1:4" x14ac:dyDescent="0.3">
      <c r="A5" s="8">
        <v>45492</v>
      </c>
      <c r="B5">
        <v>4083</v>
      </c>
      <c r="C5" t="s">
        <v>29</v>
      </c>
      <c r="D5" s="15">
        <v>137.80000000000001</v>
      </c>
    </row>
    <row r="6" spans="1:4" x14ac:dyDescent="0.3">
      <c r="A6" s="8" t="s">
        <v>40</v>
      </c>
      <c r="D6" s="15">
        <v>164.8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F530-CC1C-4A26-9F54-BBA315F185ED}">
  <sheetPr>
    <tabColor rgb="FFFF0000"/>
  </sheetPr>
  <dimension ref="A1:M8"/>
  <sheetViews>
    <sheetView showGridLines="0" tabSelected="1" workbookViewId="0">
      <selection activeCell="D18" sqref="D18"/>
    </sheetView>
  </sheetViews>
  <sheetFormatPr baseColWidth="10" defaultRowHeight="14.4" x14ac:dyDescent="0.3"/>
  <cols>
    <col min="1" max="1" width="17.886718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3" ht="26.4" x14ac:dyDescent="0.3">
      <c r="A1" s="1" t="s">
        <v>54</v>
      </c>
      <c r="B1" s="1" t="s">
        <v>0</v>
      </c>
      <c r="C1" s="1" t="s">
        <v>55</v>
      </c>
      <c r="D1" s="1" t="s">
        <v>56</v>
      </c>
      <c r="E1" s="1" t="s">
        <v>57</v>
      </c>
      <c r="F1" s="1" t="s">
        <v>64</v>
      </c>
      <c r="G1" s="1" t="s">
        <v>13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</row>
    <row r="2" spans="1:13" ht="26.4" x14ac:dyDescent="0.3">
      <c r="A2" s="2">
        <v>918</v>
      </c>
      <c r="B2" s="2" t="s">
        <v>18</v>
      </c>
      <c r="C2" s="2">
        <v>448746031</v>
      </c>
      <c r="D2" s="2" t="s">
        <v>46</v>
      </c>
      <c r="E2" s="2" t="s">
        <v>47</v>
      </c>
      <c r="F2" s="2" t="s">
        <v>21</v>
      </c>
      <c r="G2" s="2" t="s">
        <v>48</v>
      </c>
      <c r="H2" s="2" t="s">
        <v>49</v>
      </c>
      <c r="I2" s="2" t="s">
        <v>50</v>
      </c>
      <c r="J2" s="18">
        <v>27</v>
      </c>
      <c r="K2" s="17">
        <v>1.2E-2</v>
      </c>
      <c r="L2" s="16">
        <f>J2*K2</f>
        <v>0.32400000000000001</v>
      </c>
      <c r="M2" s="2" t="s">
        <v>51</v>
      </c>
    </row>
    <row r="3" spans="1:13" ht="39.6" x14ac:dyDescent="0.3">
      <c r="A3" s="2">
        <v>918</v>
      </c>
      <c r="B3" s="2" t="s">
        <v>18</v>
      </c>
      <c r="C3" s="2">
        <v>448746032</v>
      </c>
      <c r="D3" s="2" t="s">
        <v>52</v>
      </c>
      <c r="E3" s="2" t="s">
        <v>53</v>
      </c>
      <c r="F3" s="2" t="s">
        <v>29</v>
      </c>
      <c r="G3" s="2" t="s">
        <v>48</v>
      </c>
      <c r="H3" s="2" t="s">
        <v>49</v>
      </c>
      <c r="I3" s="2" t="s">
        <v>50</v>
      </c>
      <c r="J3" s="18">
        <v>138</v>
      </c>
      <c r="K3" s="17">
        <v>1.2E-2</v>
      </c>
      <c r="L3" s="16">
        <f>J3*K3</f>
        <v>1.6560000000000001</v>
      </c>
      <c r="M3" s="2" t="s">
        <v>51</v>
      </c>
    </row>
    <row r="4" spans="1:13" x14ac:dyDescent="0.3">
      <c r="L4" s="20">
        <f>SUM(L2:L3)</f>
        <v>1.9800000000000002</v>
      </c>
    </row>
    <row r="6" spans="1:13" x14ac:dyDescent="0.3">
      <c r="A6" s="9" t="s">
        <v>59</v>
      </c>
      <c r="B6" s="9" t="s">
        <v>61</v>
      </c>
      <c r="C6" t="s">
        <v>65</v>
      </c>
      <c r="D6" t="s">
        <v>66</v>
      </c>
    </row>
    <row r="7" spans="1:13" x14ac:dyDescent="0.3">
      <c r="A7" t="s">
        <v>50</v>
      </c>
      <c r="B7" s="21">
        <v>1.2E-2</v>
      </c>
      <c r="C7" s="22">
        <v>165</v>
      </c>
      <c r="D7" s="11">
        <v>1.9800000000000002</v>
      </c>
    </row>
    <row r="8" spans="1:13" x14ac:dyDescent="0.3">
      <c r="A8" t="s">
        <v>40</v>
      </c>
      <c r="C8" s="22">
        <v>165</v>
      </c>
      <c r="D8" s="19">
        <v>1.9800000000000002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ENTRADAS AL 24.07.24</vt:lpstr>
      <vt:lpstr>COBROS POSICIONES</vt:lpstr>
      <vt:lpstr>RESUMEN PESOS 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2024-07-24T21:47:50Z</dcterms:created>
  <dcterms:modified xsi:type="dcterms:W3CDTF">2024-07-24T21:47:50Z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