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rialsamx-my.sharepoint.com/personal/yajaira_yto_frialsa_pe/Documents/Escritorio/CLIENTES 2024/PE00070-OCEANO/JUNIO/"/>
    </mc:Choice>
  </mc:AlternateContent>
  <xr:revisionPtr revIDLastSave="0" documentId="8_{CD82EC5A-479B-4C8E-AC11-697E5A94D34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ENTRADAS AL 24.06.24" sheetId="1" r:id="rId1"/>
    <sheet name="COBROS POSICIONES" sheetId="2" r:id="rId2"/>
    <sheet name="RESUMEN PESOS" sheetId="3" r:id="rId3"/>
    <sheet name="COBROS MANIOBRAS" sheetId="4" r:id="rId4"/>
  </sheets>
  <calcPr calcId="191029"/>
  <pivotCaches>
    <pivotCache cacheId="132" r:id="rId5"/>
    <pivotCache cacheId="137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4" l="1"/>
  <c r="L3" i="4"/>
  <c r="L2" i="4"/>
  <c r="E5" i="1"/>
  <c r="E6" i="1"/>
  <c r="E7" i="1"/>
  <c r="E8" i="1"/>
  <c r="E9" i="1"/>
  <c r="E10" i="1"/>
  <c r="E11" i="1"/>
  <c r="E4" i="1"/>
  <c r="G5" i="2"/>
  <c r="G4" i="2"/>
  <c r="G6" i="2"/>
</calcChain>
</file>

<file path=xl/sharedStrings.xml><?xml version="1.0" encoding="utf-8"?>
<sst xmlns="http://schemas.openxmlformats.org/spreadsheetml/2006/main" count="166" uniqueCount="82">
  <si>
    <t>Cliente</t>
  </si>
  <si>
    <t xml:space="preserve">Embarcador </t>
  </si>
  <si>
    <t>Embarcador Nombre</t>
  </si>
  <si>
    <t xml:space="preserve">Fecha de Recibo </t>
  </si>
  <si>
    <t>Núm. de Recibo</t>
  </si>
  <si>
    <t>Núm. de Referencia</t>
  </si>
  <si>
    <t>Núm. docto Cliente</t>
  </si>
  <si>
    <t>Ubicación</t>
  </si>
  <si>
    <t>Producto</t>
  </si>
  <si>
    <t>Caducidad</t>
  </si>
  <si>
    <t>Descripción</t>
  </si>
  <si>
    <t>Lote Cliente</t>
  </si>
  <si>
    <t>Numero de Tarima</t>
  </si>
  <si>
    <t>Unidad</t>
  </si>
  <si>
    <t>Cantidad Recibida</t>
  </si>
  <si>
    <t>Codigo de Retención</t>
  </si>
  <si>
    <t>Peso Bruto</t>
  </si>
  <si>
    <t xml:space="preserve">Peso Neto </t>
  </si>
  <si>
    <t>PE00070</t>
  </si>
  <si>
    <t>DEV</t>
  </si>
  <si>
    <t>DEVOLUCION DE MERCADERIA</t>
  </si>
  <si>
    <t>TA02-0000105</t>
  </si>
  <si>
    <t>03451</t>
  </si>
  <si>
    <t>PT0000084</t>
  </si>
  <si>
    <t>120326</t>
  </si>
  <si>
    <t>PEZ VOLADOR OVAS CRUDO AMARILLA 1X10 KG</t>
  </si>
  <si>
    <t>1120240030069</t>
  </si>
  <si>
    <t>CA70158</t>
  </si>
  <si>
    <t>CAJ</t>
  </si>
  <si>
    <t>140226</t>
  </si>
  <si>
    <t>1120240030045</t>
  </si>
  <si>
    <t>220226</t>
  </si>
  <si>
    <t>1120240030051</t>
  </si>
  <si>
    <t>PT0000203</t>
  </si>
  <si>
    <t>121225</t>
  </si>
  <si>
    <t>PEZ VOLADOR OVAS CRUDO BLANCA 1X10 KG</t>
  </si>
  <si>
    <t>1120230030565</t>
  </si>
  <si>
    <t>131225</t>
  </si>
  <si>
    <t>1120230030571</t>
  </si>
  <si>
    <t>PO01</t>
  </si>
  <si>
    <t>PLANTA OCEANO</t>
  </si>
  <si>
    <t>TA02-0000106</t>
  </si>
  <si>
    <t>04251</t>
  </si>
  <si>
    <t>200226</t>
  </si>
  <si>
    <t>1120240030049</t>
  </si>
  <si>
    <t>CA70537</t>
  </si>
  <si>
    <t>PT0000126</t>
  </si>
  <si>
    <t>060126</t>
  </si>
  <si>
    <t>BONITO E. IQF EN CJ 1.5 - UP A 1X30 KG</t>
  </si>
  <si>
    <t>1120240330005</t>
  </si>
  <si>
    <t>DAOR</t>
  </si>
  <si>
    <t>221225</t>
  </si>
  <si>
    <t>1120230030608</t>
  </si>
  <si>
    <t>Último dia de almacenamiento</t>
  </si>
  <si>
    <t>Total general</t>
  </si>
  <si>
    <t>Cuenta de Numero de Tarima</t>
  </si>
  <si>
    <t>TARIFA</t>
  </si>
  <si>
    <t>TOTAL</t>
  </si>
  <si>
    <t>MES</t>
  </si>
  <si>
    <t>MES 1</t>
  </si>
  <si>
    <t>Suma de Peso Bruto</t>
  </si>
  <si>
    <t>05-JUN-24</t>
  </si>
  <si>
    <t>WR: 3854</t>
  </si>
  <si>
    <t>KGS</t>
  </si>
  <si>
    <t>MR1-1</t>
  </si>
  <si>
    <t>Descarga a Granel</t>
  </si>
  <si>
    <t>SOL</t>
  </si>
  <si>
    <t>10-JUN-24</t>
  </si>
  <si>
    <t>WR: 3878</t>
  </si>
  <si>
    <t xml:space="preserve">Núm. Batch </t>
  </si>
  <si>
    <t>Num Cargo FPIC</t>
  </si>
  <si>
    <t xml:space="preserve">Fecha Cargo </t>
  </si>
  <si>
    <t>Núm. Ref</t>
  </si>
  <si>
    <t>GUIA</t>
  </si>
  <si>
    <t>Código de Cargo</t>
  </si>
  <si>
    <t>Descripción Cargo</t>
  </si>
  <si>
    <t>Cantidad</t>
  </si>
  <si>
    <t>Tarifa</t>
  </si>
  <si>
    <t xml:space="preserve">Cantidad Total </t>
  </si>
  <si>
    <t>Moneda</t>
  </si>
  <si>
    <t>Suma de Cantidad</t>
  </si>
  <si>
    <t xml:space="preserve">Suma de Cantidad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</si>
</sst>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S/-280A]\ * #,##0.00_-;\-[$S/-280A]\ * #,##0.00_-;_-[$S/-280A]\ * &quot;-&quot;??_-;_-@_-"/>
    <numFmt numFmtId="165" formatCode="_-[$S/-280A]\ * #,##0.000_-;\-[$S/-280A]\ * #,##0.000_-;_-[$S/-280A]\ * &quot;-&quot;??_-;_-@_-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  <fill>
      <patternFill patternType="solid">
        <fgColor theme="8"/>
        <bgColor theme="8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1" fillId="0" borderId="0" xfId="0" applyFont="1"/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14" fontId="2" fillId="0" borderId="1" xfId="0" applyNumberFormat="1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 readingOrder="1"/>
    </xf>
    <xf numFmtId="0" fontId="1" fillId="0" borderId="0" xfId="0" pivotButton="1" applyFont="1"/>
    <xf numFmtId="0" fontId="1" fillId="0" borderId="0" xfId="0" applyNumberFormat="1" applyFont="1"/>
    <xf numFmtId="14" fontId="1" fillId="0" borderId="0" xfId="0" applyNumberFormat="1" applyFont="1"/>
    <xf numFmtId="0" fontId="6" fillId="0" borderId="0" xfId="0" pivotButton="1" applyFont="1"/>
    <xf numFmtId="0" fontId="5" fillId="3" borderId="5" xfId="0" applyFont="1" applyFill="1" applyBorder="1" applyAlignment="1">
      <alignment horizontal="center"/>
    </xf>
    <xf numFmtId="164" fontId="1" fillId="0" borderId="0" xfId="0" applyNumberFormat="1" applyFont="1"/>
    <xf numFmtId="164" fontId="4" fillId="0" borderId="6" xfId="0" applyNumberFormat="1" applyFont="1" applyBorder="1"/>
    <xf numFmtId="164" fontId="4" fillId="4" borderId="6" xfId="0" applyNumberFormat="1" applyFont="1" applyFill="1" applyBorder="1"/>
    <xf numFmtId="0" fontId="1" fillId="0" borderId="0" xfId="0" applyFont="1" applyAlignment="1">
      <alignment horizontal="center"/>
    </xf>
    <xf numFmtId="43" fontId="1" fillId="0" borderId="0" xfId="1" applyFont="1"/>
    <xf numFmtId="43" fontId="2" fillId="0" borderId="1" xfId="1" applyFont="1" applyBorder="1" applyAlignment="1">
      <alignment horizontal="center" vertical="center" wrapText="1" readingOrder="1"/>
    </xf>
    <xf numFmtId="165" fontId="2" fillId="0" borderId="1" xfId="0" applyNumberFormat="1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43" fontId="2" fillId="2" borderId="1" xfId="1" applyFont="1" applyFill="1" applyBorder="1" applyAlignment="1">
      <alignment horizontal="center" vertical="center" wrapText="1" readingOrder="1"/>
    </xf>
    <xf numFmtId="165" fontId="2" fillId="2" borderId="1" xfId="0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center" vertical="center" wrapText="1" readingOrder="1"/>
    </xf>
    <xf numFmtId="164" fontId="1" fillId="4" borderId="0" xfId="0" applyNumberFormat="1" applyFont="1" applyFill="1"/>
    <xf numFmtId="164" fontId="4" fillId="4" borderId="0" xfId="0" applyNumberFormat="1" applyFont="1" applyFill="1"/>
    <xf numFmtId="43" fontId="1" fillId="0" borderId="0" xfId="0" applyNumberFormat="1" applyFont="1"/>
    <xf numFmtId="165" fontId="1" fillId="0" borderId="0" xfId="0" applyNumberFormat="1" applyFont="1"/>
  </cellXfs>
  <cellStyles count="2">
    <cellStyle name="Millares" xfId="1" builtinId="3"/>
    <cellStyle name="Normal" xfId="0" builtinId="0"/>
  </cellStyles>
  <dxfs count="15">
    <dxf>
      <fill>
        <patternFill patternType="solid">
          <bgColor rgb="FFFFFF00"/>
        </patternFill>
      </fill>
    </dxf>
    <dxf>
      <numFmt numFmtId="164" formatCode="_-[$S/-280A]\ * #,##0.00_-;\-[$S/-280A]\ * #,##0.00_-;_-[$S/-280A]\ * &quot;-&quot;??_-;_-@_-"/>
    </dxf>
    <dxf>
      <font>
        <color theme="0"/>
      </font>
    </dxf>
    <dxf>
      <font>
        <color theme="0"/>
      </font>
    </dxf>
    <dxf>
      <numFmt numFmtId="35" formatCode="_-* #,##0.00_-;\-* #,##0.00_-;_-* &quot;-&quot;??_-;_-@_-"/>
    </dxf>
    <dxf>
      <numFmt numFmtId="35" formatCode="_-* #,##0.00_-;\-* #,##0.00_-;_-* &quot;-&quot;??_-;_-@_-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ADD8E6"/>
      <rgbColor rgb="00C0C0C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00FF0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67.89623726852" createdVersion="8" refreshedVersion="8" minRefreshableVersion="3" recordCount="8" xr:uid="{F852B8AD-1159-417D-A453-3576D48A55F6}">
  <cacheSource type="worksheet">
    <worksheetSource ref="A3:S11" sheet="ENTRADAS AL 24.06.24"/>
  </cacheSource>
  <cacheFields count="19">
    <cacheField name="Cliente" numFmtId="0">
      <sharedItems/>
    </cacheField>
    <cacheField name="Embarcador " numFmtId="0">
      <sharedItems/>
    </cacheField>
    <cacheField name="Embarcador Nombre" numFmtId="0">
      <sharedItems/>
    </cacheField>
    <cacheField name="Fecha de Recibo " numFmtId="14">
      <sharedItems containsSemiMixedTypes="0" containsNonDate="0" containsDate="1" containsString="0" minDate="2024-06-05T00:00:00" maxDate="2024-06-11T00:00:00" count="2">
        <d v="2024-06-05T00:00:00"/>
        <d v="2024-06-10T00:00:00"/>
      </sharedItems>
    </cacheField>
    <cacheField name="Último dia de almacenamiento" numFmtId="14">
      <sharedItems containsSemiMixedTypes="0" containsNonDate="0" containsDate="1" containsString="0" minDate="2024-07-04T00:00:00" maxDate="2024-07-10T00:00:00" count="2">
        <d v="2024-07-04T00:00:00"/>
        <d v="2024-07-09T00:00:00"/>
      </sharedItems>
    </cacheField>
    <cacheField name="Núm. de Recibo" numFmtId="0">
      <sharedItems containsSemiMixedTypes="0" containsString="0" containsNumber="1" containsInteger="1" minValue="3854" maxValue="3878" count="2">
        <n v="3854"/>
        <n v="3878"/>
      </sharedItems>
    </cacheField>
    <cacheField name="Núm. de Referencia" numFmtId="0">
      <sharedItems/>
    </cacheField>
    <cacheField name="Núm. docto Cliente" numFmtId="0">
      <sharedItems count="2">
        <s v="TA02-0000105"/>
        <s v="TA02-0000106"/>
      </sharedItems>
    </cacheField>
    <cacheField name="Ubicación" numFmtId="0">
      <sharedItems/>
    </cacheField>
    <cacheField name="Producto" numFmtId="0">
      <sharedItems/>
    </cacheField>
    <cacheField name="Caducidad" numFmtId="0">
      <sharedItems/>
    </cacheField>
    <cacheField name="Descripción" numFmtId="0">
      <sharedItems/>
    </cacheField>
    <cacheField name="Lote Cliente" numFmtId="0">
      <sharedItems/>
    </cacheField>
    <cacheField name="Numero de Tarima" numFmtId="0">
      <sharedItems containsBlank="1"/>
    </cacheField>
    <cacheField name="Unidad" numFmtId="0">
      <sharedItems/>
    </cacheField>
    <cacheField name="Cantidad Recibida" numFmtId="0">
      <sharedItems containsSemiMixedTypes="0" containsString="0" containsNumber="1" containsInteger="1" minValue="1" maxValue="1"/>
    </cacheField>
    <cacheField name="Codigo de Retención" numFmtId="0">
      <sharedItems containsBlank="1"/>
    </cacheField>
    <cacheField name="Peso Bruto" numFmtId="0">
      <sharedItems containsSemiMixedTypes="0" containsString="0" containsNumber="1" minValue="11.7" maxValue="32.5"/>
    </cacheField>
    <cacheField name="Peso Neto " numFmtId="0">
      <sharedItems containsSemiMixedTypes="0" containsString="0" containsNumber="1" minValue="10" maxValue="30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an Raúl Barzola Escriba" refreshedDate="45467.901661342592" createdVersion="8" refreshedVersion="8" minRefreshableVersion="3" recordCount="2" xr:uid="{4B5512B4-0D16-45C4-A11A-F750BEA8581E}">
  <cacheSource type="worksheet">
    <worksheetSource ref="A1:L3" sheet="COBROS MANIOBRAS"/>
  </cacheSource>
  <cacheFields count="12">
    <cacheField name="Núm. Batch " numFmtId="0">
      <sharedItems containsSemiMixedTypes="0" containsString="0" containsNumber="1" containsInteger="1" minValue="876" maxValue="876"/>
    </cacheField>
    <cacheField name="Cliente" numFmtId="0">
      <sharedItems/>
    </cacheField>
    <cacheField name="Num Cargo FPIC" numFmtId="0">
      <sharedItems containsSemiMixedTypes="0" containsString="0" containsNumber="1" containsInteger="1" minValue="438877932" maxValue="438877935"/>
    </cacheField>
    <cacheField name="Fecha Cargo " numFmtId="0">
      <sharedItems/>
    </cacheField>
    <cacheField name="Núm. Ref" numFmtId="0">
      <sharedItems/>
    </cacheField>
    <cacheField name="GUIA" numFmtId="0">
      <sharedItems/>
    </cacheField>
    <cacheField name="Unidad" numFmtId="0">
      <sharedItems/>
    </cacheField>
    <cacheField name="Código de Cargo" numFmtId="0">
      <sharedItems/>
    </cacheField>
    <cacheField name="Descripción Cargo" numFmtId="0">
      <sharedItems count="1">
        <s v="Descarga a Granel"/>
      </sharedItems>
    </cacheField>
    <cacheField name="Cantidad" numFmtId="43">
      <sharedItems containsSemiMixedTypes="0" containsString="0" containsNumber="1" minValue="58.5" maxValue="76.7"/>
    </cacheField>
    <cacheField name="Tarifa" numFmtId="165">
      <sharedItems containsSemiMixedTypes="0" containsString="0" containsNumber="1" minValue="1.2E-2" maxValue="1.2E-2" count="1">
        <n v="1.2E-2"/>
      </sharedItems>
    </cacheField>
    <cacheField name="Cantidad Total " numFmtId="164">
      <sharedItems containsSemiMixedTypes="0" containsString="0" containsNumber="1" minValue="0.70200000000000007" maxValue="0.920400000000000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s v="PE00070"/>
    <s v="DEV"/>
    <s v="DEVOLUCION DE MERCADERIA"/>
    <x v="0"/>
    <x v="0"/>
    <x v="0"/>
    <s v="TA02-0000105"/>
    <x v="0"/>
    <s v="03451"/>
    <s v="PT0000084"/>
    <s v="120326"/>
    <s v="PEZ VOLADOR OVAS CRUDO AMARILLA 1X10 KG"/>
    <s v="1120240030069"/>
    <s v="CA70158"/>
    <s v="CAJ"/>
    <n v="1"/>
    <m/>
    <n v="11.7"/>
    <n v="10"/>
  </r>
  <r>
    <s v="PE00070"/>
    <s v="DEV"/>
    <s v="DEVOLUCION DE MERCADERIA"/>
    <x v="0"/>
    <x v="0"/>
    <x v="0"/>
    <s v="TA02-0000105"/>
    <x v="0"/>
    <s v="03451"/>
    <s v="PT0000084"/>
    <s v="140226"/>
    <s v="PEZ VOLADOR OVAS CRUDO AMARILLA 1X10 KG"/>
    <s v="1120240030045"/>
    <m/>
    <s v="CAJ"/>
    <n v="1"/>
    <m/>
    <n v="11.7"/>
    <n v="10"/>
  </r>
  <r>
    <s v="PE00070"/>
    <s v="DEV"/>
    <s v="DEVOLUCION DE MERCADERIA"/>
    <x v="0"/>
    <x v="0"/>
    <x v="0"/>
    <s v="TA02-0000105"/>
    <x v="0"/>
    <s v="03451"/>
    <s v="PT0000084"/>
    <s v="220226"/>
    <s v="PEZ VOLADOR OVAS CRUDO AMARILLA 1X10 KG"/>
    <s v="1120240030051"/>
    <m/>
    <s v="CAJ"/>
    <n v="1"/>
    <m/>
    <n v="11.7"/>
    <n v="10"/>
  </r>
  <r>
    <s v="PE00070"/>
    <s v="DEV"/>
    <s v="DEVOLUCION DE MERCADERIA"/>
    <x v="0"/>
    <x v="0"/>
    <x v="0"/>
    <s v="TA02-0000105"/>
    <x v="0"/>
    <s v="03451"/>
    <s v="PT0000203"/>
    <s v="121225"/>
    <s v="PEZ VOLADOR OVAS CRUDO BLANCA 1X10 KG"/>
    <s v="1120230030565"/>
    <m/>
    <s v="CAJ"/>
    <n v="1"/>
    <m/>
    <n v="11.7"/>
    <n v="10"/>
  </r>
  <r>
    <s v="PE00070"/>
    <s v="DEV"/>
    <s v="DEVOLUCION DE MERCADERIA"/>
    <x v="0"/>
    <x v="0"/>
    <x v="0"/>
    <s v="TA02-0000105"/>
    <x v="0"/>
    <s v="03451"/>
    <s v="PT0000203"/>
    <s v="131225"/>
    <s v="PEZ VOLADOR OVAS CRUDO BLANCA 1X10 KG"/>
    <s v="1120230030571"/>
    <m/>
    <s v="CAJ"/>
    <n v="1"/>
    <m/>
    <n v="11.7"/>
    <n v="10"/>
  </r>
  <r>
    <s v="PE00070"/>
    <s v="PO01"/>
    <s v="PLANTA OCEANO"/>
    <x v="1"/>
    <x v="1"/>
    <x v="1"/>
    <s v="TA02-0000106"/>
    <x v="1"/>
    <s v="04251"/>
    <s v="PT0000084"/>
    <s v="200226"/>
    <s v="PEZ VOLADOR OVAS CRUDO AMARILLA 1X10 KG"/>
    <s v="1120240030049"/>
    <s v="CA70537"/>
    <s v="CAJ"/>
    <n v="1"/>
    <m/>
    <n v="11.7"/>
    <n v="10"/>
  </r>
  <r>
    <s v="PE00070"/>
    <s v="PO01"/>
    <s v="PLANTA OCEANO"/>
    <x v="1"/>
    <x v="1"/>
    <x v="1"/>
    <s v="TA02-0000106"/>
    <x v="1"/>
    <s v="04251"/>
    <s v="PT0000126"/>
    <s v="060126"/>
    <s v="BONITO E. IQF EN CJ 1.5 - UP A 1X30 KG"/>
    <s v="1120240330005"/>
    <m/>
    <s v="CAJ"/>
    <n v="1"/>
    <s v="DAOR"/>
    <n v="32.5"/>
    <n v="30.8"/>
  </r>
  <r>
    <s v="PE00070"/>
    <s v="PO01"/>
    <s v="PLANTA OCEANO"/>
    <x v="1"/>
    <x v="1"/>
    <x v="1"/>
    <s v="TA02-0000106"/>
    <x v="1"/>
    <s v="04251"/>
    <s v="PT0000126"/>
    <s v="221225"/>
    <s v="BONITO E. IQF EN CJ 1.5 - UP A 1X30 KG"/>
    <s v="1120230030608"/>
    <m/>
    <s v="CAJ"/>
    <n v="1"/>
    <s v="DAOR"/>
    <n v="32.5"/>
    <n v="30.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n v="876"/>
    <s v="PE00070"/>
    <n v="438877932"/>
    <s v="05-JUN-24"/>
    <s v="WR: 3854"/>
    <s v="TA02-0000105"/>
    <s v="KGS"/>
    <s v="MR1-1"/>
    <x v="0"/>
    <n v="58.5"/>
    <x v="0"/>
    <n v="0.70200000000000007"/>
  </r>
  <r>
    <n v="876"/>
    <s v="PE00070"/>
    <n v="438877935"/>
    <s v="10-JUN-24"/>
    <s v="WR: 3878"/>
    <s v="TA02-0000106"/>
    <s v="KGS"/>
    <s v="MR1-1"/>
    <x v="0"/>
    <n v="76.7"/>
    <x v="0"/>
    <n v="0.920400000000000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ECB046-709E-44EC-AF71-F93F18963E2C}" name="TablaDinámica13" cacheId="13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E6" firstHeaderRow="1" firstDataRow="1" firstDataCol="4"/>
  <pivotFields count="19">
    <pivotField compact="0" outline="0" showAll="0" defaultSubtotal="0"/>
    <pivotField compact="0" outline="0" showAll="0" defaultSubtotal="0"/>
    <pivotField compact="0" outline="0" showAll="0" defaultSubtotal="0"/>
    <pivotField axis="axisRow" compact="0" numFmtId="14" outline="0" showAll="0" defaultSubtotal="0">
      <items count="2">
        <item x="0"/>
        <item x="1"/>
      </items>
    </pivotField>
    <pivotField axis="axisRow" compact="0" numFmtId="14" outline="0" showAll="0" defaultSubtotal="0">
      <items count="2">
        <item x="0"/>
        <item x="1"/>
      </items>
    </pivotField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4">
    <field x="3"/>
    <field x="4"/>
    <field x="5"/>
    <field x="7"/>
  </rowFields>
  <rowItems count="3">
    <i>
      <x/>
      <x/>
      <x/>
      <x/>
    </i>
    <i>
      <x v="1"/>
      <x v="1"/>
      <x v="1"/>
      <x v="1"/>
    </i>
    <i t="grand">
      <x/>
    </i>
  </rowItems>
  <colItems count="1">
    <i/>
  </colItems>
  <dataFields count="1">
    <dataField name="Cuenta de Numero de Tarima" fld="13" subtotal="count" baseField="0" baseItem="0"/>
  </dataFields>
  <formats count="4">
    <format dxfId="14">
      <pivotArea field="3" type="button" dataOnly="0" labelOnly="1" outline="0" axis="axisRow" fieldPosition="0"/>
    </format>
    <format dxfId="13">
      <pivotArea field="4" type="button" dataOnly="0" labelOnly="1" outline="0" axis="axisRow" fieldPosition="1"/>
    </format>
    <format dxfId="12">
      <pivotArea field="5" type="button" dataOnly="0" labelOnly="1" outline="0" axis="axisRow" fieldPosition="2"/>
    </format>
    <format dxfId="11">
      <pivotArea field="7" type="button" dataOnly="0" labelOnly="1" outline="0" axis="axisRow" fieldPosition="3"/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B6AC57-A08F-4A8A-8D7F-BC7D0686ED5B}" name="TablaDinámica14" cacheId="13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3:D6" firstHeaderRow="1" firstDataRow="1" firstDataCol="3"/>
  <pivotFields count="19">
    <pivotField compact="0" outline="0" showAll="0" defaultSubtotal="0"/>
    <pivotField compact="0" outline="0" showAll="0" defaultSubtotal="0"/>
    <pivotField compact="0" outline="0" showAll="0" defaultSubtotal="0"/>
    <pivotField axis="axisRow" compact="0" numFmtId="14" outline="0" showAll="0" defaultSubtotal="0">
      <items count="2">
        <item x="0"/>
        <item x="1"/>
      </items>
    </pivotField>
    <pivotField compact="0" numFmtId="14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defaultSubtotal="0">
      <items count="2">
        <item x="0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</pivotFields>
  <rowFields count="3">
    <field x="3"/>
    <field x="5"/>
    <field x="7"/>
  </rowFields>
  <rowItems count="3">
    <i>
      <x/>
      <x/>
      <x/>
    </i>
    <i>
      <x v="1"/>
      <x v="1"/>
      <x v="1"/>
    </i>
    <i t="grand">
      <x/>
    </i>
  </rowItems>
  <colItems count="1">
    <i/>
  </colItems>
  <dataFields count="1">
    <dataField name="Suma de Peso Bruto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086696-293F-4F38-8BAC-9B32A828997A}" name="TablaDinámica15" cacheId="13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compact="0" compactData="0" multipleFieldFilters="0">
  <location ref="A6:D8" firstHeaderRow="0" firstDataRow="1" firstDataCol="2"/>
  <pivotFields count="12"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dataField="1" compact="0" numFmtId="43" outline="0" showAll="0" defaultSubtotal="0"/>
    <pivotField axis="axisRow" compact="0" numFmtId="165" outline="0" showAll="0" defaultSubtotal="0">
      <items count="1">
        <item x="0"/>
      </items>
    </pivotField>
    <pivotField dataField="1" compact="0" numFmtId="164" outline="0" showAll="0" defaultSubtotal="0"/>
  </pivotFields>
  <rowFields count="2">
    <field x="8"/>
    <field x="10"/>
  </rowFields>
  <rowItems count="2">
    <i>
      <x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9" baseField="0" baseItem="0" numFmtId="43"/>
    <dataField name="Suma de Cantidad Total " fld="11" baseField="0" baseItem="0" numFmtId="164"/>
  </dataFields>
  <formats count="5">
    <format dxfId="9">
      <pivotArea field="8" type="button" dataOnly="0" labelOnly="1" outline="0" axis="axisRow" fieldPosition="0"/>
    </format>
    <format dxfId="8">
      <pivotArea field="10" type="button" dataOnly="0" labelOnly="1" outline="0" axis="axisRow" fieldPosition="1"/>
    </format>
    <format dxfId="5">
      <pivotArea outline="0" fieldPosition="0">
        <references count="1">
          <reference field="4294967294" count="1" selected="0">
            <x v="0"/>
          </reference>
        </references>
      </pivotArea>
    </format>
    <format dxfId="1">
      <pivotArea outline="0" fieldPosition="0">
        <references count="1">
          <reference field="4294967294" count="1" selected="0">
            <x v="1"/>
          </reference>
        </references>
      </pivotArea>
    </format>
    <format dxfId="0">
      <pivotArea field="8" grandRow="1" outline="0" axis="axisRow" fieldPosition="0">
        <references count="1">
          <reference field="4294967294" count="1" selected="0">
            <x v="1"/>
          </reference>
        </references>
      </pivotArea>
    </format>
  </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showGridLines="0" topLeftCell="A3" workbookViewId="0">
      <selection activeCell="E6" sqref="A3:S11"/>
    </sheetView>
  </sheetViews>
  <sheetFormatPr baseColWidth="10" defaultRowHeight="14.4" x14ac:dyDescent="0.3"/>
  <cols>
    <col min="1" max="1" width="9.88671875" customWidth="1"/>
    <col min="2" max="3" width="13.6640625" customWidth="1"/>
    <col min="4" max="5" width="12.109375" customWidth="1"/>
    <col min="6" max="6" width="10.33203125" customWidth="1"/>
    <col min="7" max="7" width="12" customWidth="1"/>
    <col min="8" max="9" width="13.6640625" customWidth="1"/>
    <col min="10" max="10" width="12.33203125" customWidth="1"/>
    <col min="11" max="11" width="12" customWidth="1"/>
    <col min="12" max="12" width="13.6640625" customWidth="1"/>
    <col min="13" max="13" width="12.5546875" customWidth="1"/>
    <col min="14" max="14" width="9.77734375" customWidth="1"/>
    <col min="15" max="15" width="11.5546875" customWidth="1"/>
    <col min="16" max="16" width="9.88671875" customWidth="1"/>
    <col min="17" max="17" width="11.5546875" customWidth="1"/>
    <col min="18" max="18" width="11.6640625" customWidth="1"/>
    <col min="19" max="19" width="11" customWidth="1"/>
    <col min="20" max="20" width="0.5546875" customWidth="1"/>
    <col min="21" max="21" width="16.109375" customWidth="1"/>
    <col min="22" max="22" width="5.5546875" customWidth="1"/>
  </cols>
  <sheetData>
    <row r="1" spans="1:19" ht="0.6" customHeight="1" x14ac:dyDescent="0.3"/>
    <row r="2" spans="1:19" ht="0" hidden="1" customHeight="1" x14ac:dyDescent="0.3"/>
    <row r="3" spans="1:19" ht="39.6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53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</row>
    <row r="4" spans="1:19" ht="66" x14ac:dyDescent="0.3">
      <c r="A4" s="2" t="s">
        <v>18</v>
      </c>
      <c r="B4" s="2" t="s">
        <v>19</v>
      </c>
      <c r="C4" s="2" t="s">
        <v>20</v>
      </c>
      <c r="D4" s="3">
        <v>45448</v>
      </c>
      <c r="E4" s="3">
        <f>D4+29</f>
        <v>45477</v>
      </c>
      <c r="F4" s="2">
        <v>3854</v>
      </c>
      <c r="G4" s="2" t="s">
        <v>21</v>
      </c>
      <c r="H4" s="2" t="s">
        <v>21</v>
      </c>
      <c r="I4" s="2" t="s">
        <v>22</v>
      </c>
      <c r="J4" s="2" t="s">
        <v>23</v>
      </c>
      <c r="K4" s="2" t="s">
        <v>24</v>
      </c>
      <c r="L4" s="2" t="s">
        <v>25</v>
      </c>
      <c r="M4" s="2" t="s">
        <v>26</v>
      </c>
      <c r="N4" s="4" t="s">
        <v>27</v>
      </c>
      <c r="O4" s="2" t="s">
        <v>28</v>
      </c>
      <c r="P4" s="2">
        <v>1</v>
      </c>
      <c r="Q4" s="2"/>
      <c r="R4" s="2">
        <v>11.7</v>
      </c>
      <c r="S4" s="2">
        <v>10</v>
      </c>
    </row>
    <row r="5" spans="1:19" ht="66" x14ac:dyDescent="0.3">
      <c r="A5" s="2" t="s">
        <v>18</v>
      </c>
      <c r="B5" s="2" t="s">
        <v>19</v>
      </c>
      <c r="C5" s="2" t="s">
        <v>20</v>
      </c>
      <c r="D5" s="3">
        <v>45448</v>
      </c>
      <c r="E5" s="3">
        <f t="shared" ref="E5:E11" si="0">D5+29</f>
        <v>45477</v>
      </c>
      <c r="F5" s="2">
        <v>3854</v>
      </c>
      <c r="G5" s="2" t="s">
        <v>21</v>
      </c>
      <c r="H5" s="2" t="s">
        <v>21</v>
      </c>
      <c r="I5" s="2" t="s">
        <v>22</v>
      </c>
      <c r="J5" s="2" t="s">
        <v>23</v>
      </c>
      <c r="K5" s="2" t="s">
        <v>29</v>
      </c>
      <c r="L5" s="2" t="s">
        <v>25</v>
      </c>
      <c r="M5" s="2" t="s">
        <v>30</v>
      </c>
      <c r="N5" s="5"/>
      <c r="O5" s="2" t="s">
        <v>28</v>
      </c>
      <c r="P5" s="2">
        <v>1</v>
      </c>
      <c r="Q5" s="2"/>
      <c r="R5" s="2">
        <v>11.7</v>
      </c>
      <c r="S5" s="2">
        <v>10</v>
      </c>
    </row>
    <row r="6" spans="1:19" ht="66" x14ac:dyDescent="0.3">
      <c r="A6" s="2" t="s">
        <v>18</v>
      </c>
      <c r="B6" s="2" t="s">
        <v>19</v>
      </c>
      <c r="C6" s="2" t="s">
        <v>20</v>
      </c>
      <c r="D6" s="3">
        <v>45448</v>
      </c>
      <c r="E6" s="3">
        <f t="shared" si="0"/>
        <v>45477</v>
      </c>
      <c r="F6" s="2">
        <v>3854</v>
      </c>
      <c r="G6" s="2" t="s">
        <v>21</v>
      </c>
      <c r="H6" s="2" t="s">
        <v>21</v>
      </c>
      <c r="I6" s="2" t="s">
        <v>22</v>
      </c>
      <c r="J6" s="2" t="s">
        <v>23</v>
      </c>
      <c r="K6" s="2" t="s">
        <v>31</v>
      </c>
      <c r="L6" s="2" t="s">
        <v>25</v>
      </c>
      <c r="M6" s="2" t="s">
        <v>32</v>
      </c>
      <c r="N6" s="5"/>
      <c r="O6" s="2" t="s">
        <v>28</v>
      </c>
      <c r="P6" s="2">
        <v>1</v>
      </c>
      <c r="Q6" s="2"/>
      <c r="R6" s="2">
        <v>11.7</v>
      </c>
      <c r="S6" s="2">
        <v>10</v>
      </c>
    </row>
    <row r="7" spans="1:19" ht="66" x14ac:dyDescent="0.3">
      <c r="A7" s="2" t="s">
        <v>18</v>
      </c>
      <c r="B7" s="2" t="s">
        <v>19</v>
      </c>
      <c r="C7" s="2" t="s">
        <v>20</v>
      </c>
      <c r="D7" s="3">
        <v>45448</v>
      </c>
      <c r="E7" s="3">
        <f t="shared" si="0"/>
        <v>45477</v>
      </c>
      <c r="F7" s="2">
        <v>3854</v>
      </c>
      <c r="G7" s="2" t="s">
        <v>21</v>
      </c>
      <c r="H7" s="2" t="s">
        <v>21</v>
      </c>
      <c r="I7" s="2" t="s">
        <v>22</v>
      </c>
      <c r="J7" s="2" t="s">
        <v>33</v>
      </c>
      <c r="K7" s="2" t="s">
        <v>34</v>
      </c>
      <c r="L7" s="2" t="s">
        <v>35</v>
      </c>
      <c r="M7" s="2" t="s">
        <v>36</v>
      </c>
      <c r="N7" s="5"/>
      <c r="O7" s="2" t="s">
        <v>28</v>
      </c>
      <c r="P7" s="2">
        <v>1</v>
      </c>
      <c r="Q7" s="2"/>
      <c r="R7" s="2">
        <v>11.7</v>
      </c>
      <c r="S7" s="2">
        <v>10</v>
      </c>
    </row>
    <row r="8" spans="1:19" ht="66" x14ac:dyDescent="0.3">
      <c r="A8" s="2" t="s">
        <v>18</v>
      </c>
      <c r="B8" s="2" t="s">
        <v>19</v>
      </c>
      <c r="C8" s="2" t="s">
        <v>20</v>
      </c>
      <c r="D8" s="3">
        <v>45448</v>
      </c>
      <c r="E8" s="3">
        <f t="shared" si="0"/>
        <v>45477</v>
      </c>
      <c r="F8" s="2">
        <v>3854</v>
      </c>
      <c r="G8" s="2" t="s">
        <v>21</v>
      </c>
      <c r="H8" s="2" t="s">
        <v>21</v>
      </c>
      <c r="I8" s="2" t="s">
        <v>22</v>
      </c>
      <c r="J8" s="2" t="s">
        <v>33</v>
      </c>
      <c r="K8" s="2" t="s">
        <v>37</v>
      </c>
      <c r="L8" s="2" t="s">
        <v>35</v>
      </c>
      <c r="M8" s="2" t="s">
        <v>38</v>
      </c>
      <c r="N8" s="6"/>
      <c r="O8" s="2" t="s">
        <v>28</v>
      </c>
      <c r="P8" s="2">
        <v>1</v>
      </c>
      <c r="Q8" s="2"/>
      <c r="R8" s="2">
        <v>11.7</v>
      </c>
      <c r="S8" s="2">
        <v>10</v>
      </c>
    </row>
    <row r="9" spans="1:19" ht="66" x14ac:dyDescent="0.3">
      <c r="A9" s="2" t="s">
        <v>18</v>
      </c>
      <c r="B9" s="2" t="s">
        <v>39</v>
      </c>
      <c r="C9" s="2" t="s">
        <v>40</v>
      </c>
      <c r="D9" s="3">
        <v>45453</v>
      </c>
      <c r="E9" s="3">
        <f t="shared" si="0"/>
        <v>45482</v>
      </c>
      <c r="F9" s="2">
        <v>3878</v>
      </c>
      <c r="G9" s="2" t="s">
        <v>41</v>
      </c>
      <c r="H9" s="2" t="s">
        <v>41</v>
      </c>
      <c r="I9" s="2" t="s">
        <v>42</v>
      </c>
      <c r="J9" s="2" t="s">
        <v>23</v>
      </c>
      <c r="K9" s="2" t="s">
        <v>43</v>
      </c>
      <c r="L9" s="2" t="s">
        <v>25</v>
      </c>
      <c r="M9" s="2" t="s">
        <v>44</v>
      </c>
      <c r="N9" s="4" t="s">
        <v>45</v>
      </c>
      <c r="O9" s="2" t="s">
        <v>28</v>
      </c>
      <c r="P9" s="2">
        <v>1</v>
      </c>
      <c r="Q9" s="2"/>
      <c r="R9" s="2">
        <v>11.7</v>
      </c>
      <c r="S9" s="2">
        <v>10</v>
      </c>
    </row>
    <row r="10" spans="1:19" ht="52.8" x14ac:dyDescent="0.3">
      <c r="A10" s="2" t="s">
        <v>18</v>
      </c>
      <c r="B10" s="2" t="s">
        <v>39</v>
      </c>
      <c r="C10" s="2" t="s">
        <v>40</v>
      </c>
      <c r="D10" s="3">
        <v>45453</v>
      </c>
      <c r="E10" s="3">
        <f t="shared" si="0"/>
        <v>45482</v>
      </c>
      <c r="F10" s="2">
        <v>3878</v>
      </c>
      <c r="G10" s="2" t="s">
        <v>41</v>
      </c>
      <c r="H10" s="2" t="s">
        <v>41</v>
      </c>
      <c r="I10" s="2" t="s">
        <v>42</v>
      </c>
      <c r="J10" s="2" t="s">
        <v>46</v>
      </c>
      <c r="K10" s="2" t="s">
        <v>47</v>
      </c>
      <c r="L10" s="2" t="s">
        <v>48</v>
      </c>
      <c r="M10" s="2" t="s">
        <v>49</v>
      </c>
      <c r="N10" s="5"/>
      <c r="O10" s="2" t="s">
        <v>28</v>
      </c>
      <c r="P10" s="2">
        <v>1</v>
      </c>
      <c r="Q10" s="2" t="s">
        <v>50</v>
      </c>
      <c r="R10" s="2">
        <v>32.5</v>
      </c>
      <c r="S10" s="2">
        <v>30.8</v>
      </c>
    </row>
    <row r="11" spans="1:19" ht="52.8" x14ac:dyDescent="0.3">
      <c r="A11" s="2" t="s">
        <v>18</v>
      </c>
      <c r="B11" s="2" t="s">
        <v>39</v>
      </c>
      <c r="C11" s="2" t="s">
        <v>40</v>
      </c>
      <c r="D11" s="3">
        <v>45453</v>
      </c>
      <c r="E11" s="3">
        <f t="shared" si="0"/>
        <v>45482</v>
      </c>
      <c r="F11" s="2">
        <v>3878</v>
      </c>
      <c r="G11" s="2" t="s">
        <v>41</v>
      </c>
      <c r="H11" s="2" t="s">
        <v>41</v>
      </c>
      <c r="I11" s="2" t="s">
        <v>42</v>
      </c>
      <c r="J11" s="2" t="s">
        <v>46</v>
      </c>
      <c r="K11" s="2" t="s">
        <v>51</v>
      </c>
      <c r="L11" s="2" t="s">
        <v>48</v>
      </c>
      <c r="M11" s="2" t="s">
        <v>52</v>
      </c>
      <c r="N11" s="6"/>
      <c r="O11" s="2" t="s">
        <v>28</v>
      </c>
      <c r="P11" s="2">
        <v>1</v>
      </c>
      <c r="Q11" s="2" t="s">
        <v>50</v>
      </c>
      <c r="R11" s="2">
        <v>32.5</v>
      </c>
      <c r="S11" s="2">
        <v>30.8</v>
      </c>
    </row>
    <row r="12" spans="1:19" ht="84.15" customHeight="1" x14ac:dyDescent="0.3"/>
  </sheetData>
  <mergeCells count="2">
    <mergeCell ref="N4:N8"/>
    <mergeCell ref="N9:N11"/>
  </mergeCells>
  <conditionalFormatting sqref="N1:N4 N9 N12:N1048576">
    <cfRule type="duplicateValues" dxfId="10" priority="1"/>
  </conditionalFormatting>
  <pageMargins left="1" right="1" top="1" bottom="1.45" header="1" footer="1"/>
  <pageSetup orientation="portrait" horizontalDpi="300" verticalDpi="300"/>
  <headerFooter alignWithMargins="0">
    <oddFooter>&amp;C&amp;"Arial,Regular"&amp;10 6/24/2024 8:18:46 PM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65E0B-EDAB-44D4-996A-322B1947FBCB}">
  <sheetPr>
    <tabColor rgb="FFFF0000"/>
  </sheetPr>
  <dimension ref="A2:H6"/>
  <sheetViews>
    <sheetView showGridLines="0" workbookViewId="0">
      <selection activeCell="C23" sqref="C23"/>
    </sheetView>
  </sheetViews>
  <sheetFormatPr baseColWidth="10" defaultRowHeight="14.4" x14ac:dyDescent="0.3"/>
  <cols>
    <col min="1" max="1" width="17.21875" bestFit="1" customWidth="1"/>
    <col min="2" max="2" width="12.5546875" customWidth="1"/>
    <col min="4" max="4" width="14.33203125" customWidth="1"/>
    <col min="5" max="5" width="6.6640625" customWidth="1"/>
  </cols>
  <sheetData>
    <row r="2" spans="1:8" ht="15" thickBot="1" x14ac:dyDescent="0.35"/>
    <row r="3" spans="1:8" x14ac:dyDescent="0.3">
      <c r="A3" s="10" t="s">
        <v>3</v>
      </c>
      <c r="B3" s="10" t="s">
        <v>53</v>
      </c>
      <c r="C3" s="10" t="s">
        <v>4</v>
      </c>
      <c r="D3" s="10" t="s">
        <v>6</v>
      </c>
      <c r="E3" t="s">
        <v>55</v>
      </c>
      <c r="F3" s="11" t="s">
        <v>56</v>
      </c>
      <c r="G3" s="11" t="s">
        <v>57</v>
      </c>
      <c r="H3" s="11" t="s">
        <v>58</v>
      </c>
    </row>
    <row r="4" spans="1:8" x14ac:dyDescent="0.3">
      <c r="A4" s="9">
        <v>45448</v>
      </c>
      <c r="B4" s="9">
        <v>45477</v>
      </c>
      <c r="C4">
        <v>3854</v>
      </c>
      <c r="D4" t="s">
        <v>21</v>
      </c>
      <c r="E4" s="8">
        <v>1</v>
      </c>
      <c r="F4" s="12">
        <v>100</v>
      </c>
      <c r="G4" s="12">
        <f>GETPIVOTDATA("Numero de Tarima",$A$3,"Fecha de Recibo ",DATE(2024,6,5),"Último dia de almacenamiento",DATE(2024,7,4),"Núm. de Recibo",3854,"Núm. docto Cliente","TA02-0000105")*F4</f>
        <v>100</v>
      </c>
      <c r="H4" s="15" t="s">
        <v>59</v>
      </c>
    </row>
    <row r="5" spans="1:8" x14ac:dyDescent="0.3">
      <c r="A5" s="9">
        <v>45453</v>
      </c>
      <c r="B5" s="9">
        <v>45482</v>
      </c>
      <c r="C5">
        <v>3878</v>
      </c>
      <c r="D5" t="s">
        <v>41</v>
      </c>
      <c r="E5" s="8">
        <v>1</v>
      </c>
      <c r="F5" s="12">
        <v>100</v>
      </c>
      <c r="G5" s="12">
        <f>GETPIVOTDATA("Numero de Tarima",$A$3,"Fecha de Recibo ",DATE(2024,6,10),"Último dia de almacenamiento",DATE(2024,7,9),"Núm. de Recibo",3878,"Núm. docto Cliente","TA02-0000106")*F5</f>
        <v>100</v>
      </c>
      <c r="H5" s="15" t="s">
        <v>59</v>
      </c>
    </row>
    <row r="6" spans="1:8" ht="15" thickBot="1" x14ac:dyDescent="0.35">
      <c r="A6" s="9" t="s">
        <v>54</v>
      </c>
      <c r="E6" s="8">
        <v>2</v>
      </c>
      <c r="F6" s="13">
        <v>100</v>
      </c>
      <c r="G6" s="14">
        <f>GETPIVOTDATA("Numero de Tarima",$A$3)*F6</f>
        <v>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FDCE3-CA58-4BB8-87AA-AF08436D7EDA}">
  <dimension ref="A3:D6"/>
  <sheetViews>
    <sheetView workbookViewId="0">
      <selection activeCell="C4" sqref="C4:C5"/>
    </sheetView>
  </sheetViews>
  <sheetFormatPr baseColWidth="10" defaultRowHeight="14.4" x14ac:dyDescent="0.3"/>
  <cols>
    <col min="1" max="1" width="18.77734375" bestFit="1" customWidth="1"/>
    <col min="2" max="2" width="18" bestFit="1" customWidth="1"/>
    <col min="3" max="3" width="19.5546875" bestFit="1" customWidth="1"/>
    <col min="4" max="4" width="18" style="16" bestFit="1" customWidth="1"/>
  </cols>
  <sheetData>
    <row r="3" spans="1:4" x14ac:dyDescent="0.3">
      <c r="A3" s="7" t="s">
        <v>3</v>
      </c>
      <c r="B3" s="7" t="s">
        <v>4</v>
      </c>
      <c r="C3" s="7" t="s">
        <v>6</v>
      </c>
      <c r="D3" s="16" t="s">
        <v>60</v>
      </c>
    </row>
    <row r="4" spans="1:4" x14ac:dyDescent="0.3">
      <c r="A4" s="9">
        <v>45448</v>
      </c>
      <c r="B4">
        <v>3854</v>
      </c>
      <c r="C4" t="s">
        <v>21</v>
      </c>
      <c r="D4" s="16">
        <v>58.5</v>
      </c>
    </row>
    <row r="5" spans="1:4" x14ac:dyDescent="0.3">
      <c r="A5" s="9">
        <v>45453</v>
      </c>
      <c r="B5">
        <v>3878</v>
      </c>
      <c r="C5" t="s">
        <v>41</v>
      </c>
      <c r="D5" s="16">
        <v>76.7</v>
      </c>
    </row>
    <row r="6" spans="1:4" x14ac:dyDescent="0.3">
      <c r="A6" s="9" t="s">
        <v>54</v>
      </c>
      <c r="D6" s="16">
        <v>135.19999999999999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1B763-4D15-4592-9101-FEFCAC407066}">
  <sheetPr>
    <tabColor rgb="FFFF0000"/>
  </sheetPr>
  <dimension ref="A1:M8"/>
  <sheetViews>
    <sheetView showGridLines="0" tabSelected="1" workbookViewId="0">
      <selection activeCell="H11" sqref="H11"/>
    </sheetView>
  </sheetViews>
  <sheetFormatPr baseColWidth="10" defaultRowHeight="14.4" x14ac:dyDescent="0.3"/>
  <cols>
    <col min="1" max="1" width="17.88671875" bestFit="1" customWidth="1"/>
    <col min="2" max="2" width="9" bestFit="1" customWidth="1"/>
    <col min="3" max="3" width="16.44140625" bestFit="1" customWidth="1"/>
    <col min="4" max="4" width="21.6640625" bestFit="1" customWidth="1"/>
  </cols>
  <sheetData>
    <row r="1" spans="1:13" ht="26.4" x14ac:dyDescent="0.3">
      <c r="A1" s="1" t="s">
        <v>69</v>
      </c>
      <c r="B1" s="1" t="s">
        <v>0</v>
      </c>
      <c r="C1" s="1" t="s">
        <v>70</v>
      </c>
      <c r="D1" s="1" t="s">
        <v>71</v>
      </c>
      <c r="E1" s="1" t="s">
        <v>72</v>
      </c>
      <c r="F1" s="1" t="s">
        <v>73</v>
      </c>
      <c r="G1" s="1" t="s">
        <v>13</v>
      </c>
      <c r="H1" s="1" t="s">
        <v>74</v>
      </c>
      <c r="I1" s="1" t="s">
        <v>75</v>
      </c>
      <c r="J1" s="20" t="s">
        <v>76</v>
      </c>
      <c r="K1" s="21" t="s">
        <v>77</v>
      </c>
      <c r="L1" s="22" t="s">
        <v>78</v>
      </c>
      <c r="M1" s="1" t="s">
        <v>79</v>
      </c>
    </row>
    <row r="2" spans="1:13" ht="26.4" x14ac:dyDescent="0.3">
      <c r="A2" s="2">
        <v>876</v>
      </c>
      <c r="B2" s="2" t="s">
        <v>18</v>
      </c>
      <c r="C2" s="2">
        <v>438877932</v>
      </c>
      <c r="D2" s="2" t="s">
        <v>61</v>
      </c>
      <c r="E2" s="2" t="s">
        <v>62</v>
      </c>
      <c r="F2" s="2" t="s">
        <v>21</v>
      </c>
      <c r="G2" s="2" t="s">
        <v>63</v>
      </c>
      <c r="H2" s="2" t="s">
        <v>64</v>
      </c>
      <c r="I2" s="2" t="s">
        <v>65</v>
      </c>
      <c r="J2" s="17">
        <v>58.5</v>
      </c>
      <c r="K2" s="18">
        <v>1.2E-2</v>
      </c>
      <c r="L2" s="19">
        <f>J2*K2</f>
        <v>0.70200000000000007</v>
      </c>
      <c r="M2" s="2" t="s">
        <v>66</v>
      </c>
    </row>
    <row r="3" spans="1:13" ht="26.4" x14ac:dyDescent="0.3">
      <c r="A3" s="2">
        <v>876</v>
      </c>
      <c r="B3" s="2" t="s">
        <v>18</v>
      </c>
      <c r="C3" s="2">
        <v>438877935</v>
      </c>
      <c r="D3" s="2" t="s">
        <v>67</v>
      </c>
      <c r="E3" s="2" t="s">
        <v>68</v>
      </c>
      <c r="F3" s="2" t="s">
        <v>41</v>
      </c>
      <c r="G3" s="2" t="s">
        <v>63</v>
      </c>
      <c r="H3" s="2" t="s">
        <v>64</v>
      </c>
      <c r="I3" s="2" t="s">
        <v>65</v>
      </c>
      <c r="J3" s="17">
        <v>76.7</v>
      </c>
      <c r="K3" s="18">
        <v>1.2E-2</v>
      </c>
      <c r="L3" s="19">
        <f>J3*K3</f>
        <v>0.92040000000000011</v>
      </c>
      <c r="M3" s="2" t="s">
        <v>66</v>
      </c>
    </row>
    <row r="4" spans="1:13" x14ac:dyDescent="0.3">
      <c r="J4" s="25"/>
      <c r="L4" s="24">
        <f>SUM(L2:L3)</f>
        <v>1.6224000000000003</v>
      </c>
    </row>
    <row r="6" spans="1:13" x14ac:dyDescent="0.3">
      <c r="A6" s="10" t="s">
        <v>75</v>
      </c>
      <c r="B6" s="10" t="s">
        <v>77</v>
      </c>
      <c r="C6" t="s">
        <v>80</v>
      </c>
      <c r="D6" t="s">
        <v>81</v>
      </c>
    </row>
    <row r="7" spans="1:13" x14ac:dyDescent="0.3">
      <c r="A7" t="s">
        <v>65</v>
      </c>
      <c r="B7" s="26">
        <v>1.2E-2</v>
      </c>
      <c r="C7" s="25">
        <v>135.19999999999999</v>
      </c>
      <c r="D7" s="12">
        <v>1.6224000000000003</v>
      </c>
    </row>
    <row r="8" spans="1:13" x14ac:dyDescent="0.3">
      <c r="A8" t="s">
        <v>54</v>
      </c>
      <c r="C8" s="25">
        <v>135.19999999999999</v>
      </c>
      <c r="D8" s="23">
        <v>1.6224000000000003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ENTRADAS AL 24.06.24</vt:lpstr>
      <vt:lpstr>COBROS POSICIONES</vt:lpstr>
      <vt:lpstr>RESUMEN PESOS</vt:lpstr>
      <vt:lpstr>COBROS MANIOBRAS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Margareth Yto Ortega</dc:creator>
  <cp:lastModifiedBy>Margareth Yto Ortega</cp:lastModifiedBy>
  <dcterms:created xsi:type="dcterms:W3CDTF">2024-06-25T02:39:47Z</dcterms:created>
  <dcterms:modified xsi:type="dcterms:W3CDTF">2024-06-25T02:39:47Z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