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EMERGENT COLD PIURA/"/>
    </mc:Choice>
  </mc:AlternateContent>
  <xr:revisionPtr revIDLastSave="0" documentId="8_{9E761168-C8F1-4FB4-915C-E21C8B1277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BRERO" sheetId="2" r:id="rId1"/>
  </sheets>
  <definedNames>
    <definedName name="_xlnm.Print_Area" localSheetId="0">FEBRERO!$B$1:$P$9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2" l="1"/>
  <c r="E36" i="2" s="1"/>
  <c r="O22" i="2"/>
  <c r="K13" i="2"/>
  <c r="J13" i="2"/>
  <c r="O11" i="2"/>
  <c r="G36" i="2" l="1"/>
  <c r="M11" i="2"/>
  <c r="P11" i="2"/>
  <c r="E11" i="2"/>
  <c r="C11" i="2"/>
  <c r="M22" i="2" l="1"/>
  <c r="E22" i="2"/>
  <c r="C22" i="2"/>
  <c r="B35" i="2" l="1"/>
  <c r="E35" i="2" s="1"/>
  <c r="O12" i="2"/>
  <c r="M12" i="2"/>
  <c r="M13" i="2" s="1"/>
  <c r="E12" i="2"/>
  <c r="C12" i="2"/>
  <c r="O13" i="2" l="1"/>
  <c r="O23" i="2"/>
  <c r="G35" i="2"/>
  <c r="G37" i="2" s="1"/>
  <c r="M23" i="2"/>
  <c r="P22" i="2"/>
  <c r="P23" i="2" s="1"/>
  <c r="P12" i="2"/>
  <c r="P13" i="2" s="1"/>
</calcChain>
</file>

<file path=xl/sharedStrings.xml><?xml version="1.0" encoding="utf-8"?>
<sst xmlns="http://schemas.openxmlformats.org/spreadsheetml/2006/main" count="62" uniqueCount="39">
  <si>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</si>
  <si>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</si>
  <si>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</si>
  <si>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</si>
  <si>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</si>
  <si>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</si>
  <si>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</si>
  <si>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</si>
  <si>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</si>
  <si>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</si>
  <si>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</si>
  <si>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</si>
  <si>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</si>
  <si>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</si>
  <si>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</si>
  <si>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</si>
  <si>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</si>
  <si>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</si>
  <si>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</si>
  <si>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</si>
  <si>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</si>
  <si>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</si>
  <si>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</si>
  <si>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</si>
  <si>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</si>
  <si>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</si>
  <si>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</si>
  <si>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>ACONDICIONADOS</t>
  </si>
  <si>
    <t>Océano Febrero  2024 - Facturación servicios del CD</t>
  </si>
  <si>
    <t>Resumen Febrero  2024:</t>
  </si>
  <si>
    <t>Facturación  al 27.02.2024.</t>
  </si>
  <si>
    <t>SERVICIO DE CARGA PALETIZADA</t>
  </si>
  <si>
    <t>P-027-24 CONSOLIDADO</t>
  </si>
  <si>
    <t>PT0000231</t>
  </si>
  <si>
    <t>PERICO PORCIONES BULK 2-4OZ 2X5LB CON GL</t>
  </si>
  <si>
    <t>PT0001603</t>
  </si>
  <si>
    <t>PERICO PORCIONES IVP BULK 8OZ 10LB C/GLA</t>
  </si>
  <si>
    <t>SERVICIO DE MUESTREO / INVENTARIO</t>
  </si>
  <si>
    <t>inventario OSF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</si>
</sst>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4" fontId="6" fillId="0" borderId="0" xfId="3" applyFont="1" applyBorder="1" applyAlignment="1">
      <alignment horizontal="center"/>
    </xf>
    <xf numFmtId="0" fontId="37" fillId="0" borderId="5" xfId="1" applyFont="1" applyBorder="1" applyAlignment="1">
      <alignment horizontal="center"/>
    </xf>
    <xf numFmtId="0" fontId="2" fillId="26" borderId="0" xfId="1" applyFont="1" applyFill="1" applyAlignment="1">
      <alignment horizontal="center" vertical="center" wrapText="1"/>
    </xf>
    <xf numFmtId="165" fontId="2" fillId="26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164" fontId="6" fillId="0" borderId="0" xfId="3" applyFont="1" applyFill="1" applyBorder="1" applyAlignment="1">
      <alignment vertical="center"/>
    </xf>
    <xf numFmtId="168" fontId="6" fillId="0" borderId="7" xfId="3" applyNumberFormat="1" applyFont="1" applyFill="1" applyBorder="1" applyAlignment="1">
      <alignment horizontal="center" vertical="center"/>
    </xf>
    <xf numFmtId="167" fontId="6" fillId="0" borderId="0" xfId="1" applyNumberFormat="1" applyFont="1" applyFill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/>
    </xf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P39"/>
  <sheetViews>
    <sheetView showGridLines="0" tabSelected="1" topLeftCell="D9" zoomScale="80" zoomScaleNormal="80" workbookViewId="0">
      <selection activeCell="F42" sqref="F42"/>
    </sheetView>
  </sheetViews>
  <sheetFormatPr baseColWidth="10" defaultColWidth="11.44140625" defaultRowHeight="14.4" outlineLevelRow="1"/>
  <cols>
    <col min="1" max="1" width="8.5546875" style="1" customWidth="1"/>
    <col min="2" max="2" width="24.33203125" style="1" customWidth="1"/>
    <col min="3" max="3" width="10.88671875" style="2" bestFit="1" customWidth="1"/>
    <col min="4" max="4" width="15.77734375" style="2" customWidth="1"/>
    <col min="5" max="5" width="13.44140625" style="2" bestFit="1" customWidth="1"/>
    <col min="6" max="6" width="25" style="1" customWidth="1"/>
    <col min="7" max="7" width="17.6640625" style="1" customWidth="1"/>
    <col min="8" max="8" width="45.6640625" style="2" customWidth="1"/>
    <col min="9" max="9" width="54.441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6384" width="11.44140625" style="1"/>
  </cols>
  <sheetData>
    <row r="1" spans="1:16">
      <c r="H1" s="2" t="s">
        <v>0</v>
      </c>
    </row>
    <row r="2" spans="1:16" ht="18">
      <c r="F2" s="15" t="s">
        <v>28</v>
      </c>
      <c r="K2" s="7"/>
      <c r="L2" s="7"/>
    </row>
    <row r="3" spans="1:16">
      <c r="E3" s="6"/>
      <c r="K3" s="7"/>
      <c r="L3" s="7"/>
    </row>
    <row r="4" spans="1:16">
      <c r="E4" s="6"/>
      <c r="K4" s="7"/>
      <c r="L4" s="7"/>
    </row>
    <row r="5" spans="1:16">
      <c r="E5" s="6"/>
      <c r="K5" s="7"/>
      <c r="L5" s="7"/>
    </row>
    <row r="6" spans="1:16">
      <c r="B6" s="39" t="s">
        <v>24</v>
      </c>
      <c r="E6" s="6"/>
      <c r="K6" s="7"/>
      <c r="L6" s="7"/>
    </row>
    <row r="7" spans="1:16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1:16" s="8" customFormat="1">
      <c r="B8" s="9"/>
      <c r="C8" s="9"/>
      <c r="D8" s="9"/>
      <c r="E8" s="9"/>
      <c r="F8" s="10"/>
      <c r="G8" s="10"/>
      <c r="H8" s="11"/>
      <c r="I8" s="11"/>
      <c r="J8" s="12"/>
      <c r="K8" s="12"/>
      <c r="L8" s="12"/>
      <c r="M8" s="12"/>
      <c r="N8" s="13"/>
      <c r="O8" s="13"/>
      <c r="P8" s="13"/>
    </row>
    <row r="9" spans="1:16" s="8" customFormat="1">
      <c r="B9" s="26" t="s">
        <v>11</v>
      </c>
      <c r="C9" s="26" t="s">
        <v>23</v>
      </c>
      <c r="D9" s="26" t="s">
        <v>1</v>
      </c>
      <c r="E9" s="26" t="s">
        <v>2</v>
      </c>
      <c r="F9" s="26" t="s">
        <v>12</v>
      </c>
      <c r="G9" s="26" t="s">
        <v>13</v>
      </c>
      <c r="H9" s="26" t="s">
        <v>4</v>
      </c>
      <c r="I9" s="26" t="s">
        <v>14</v>
      </c>
      <c r="J9" s="27" t="s">
        <v>15</v>
      </c>
      <c r="K9" s="28" t="s">
        <v>25</v>
      </c>
      <c r="L9" s="28" t="s">
        <v>16</v>
      </c>
      <c r="M9" s="29" t="s">
        <v>7</v>
      </c>
      <c r="N9" s="16" t="s">
        <v>22</v>
      </c>
      <c r="O9" s="26" t="s">
        <v>17</v>
      </c>
      <c r="P9" s="26" t="s">
        <v>5</v>
      </c>
    </row>
    <row r="10" spans="1:16" s="8" customFormat="1">
      <c r="B10" s="52"/>
      <c r="C10" s="52"/>
      <c r="D10" s="52"/>
      <c r="E10" s="52"/>
      <c r="F10" s="52"/>
      <c r="G10" s="52"/>
      <c r="H10" s="52"/>
      <c r="I10" s="52"/>
      <c r="J10" s="53"/>
      <c r="K10" s="53"/>
      <c r="L10" s="53"/>
      <c r="M10" s="53"/>
      <c r="N10" s="54"/>
      <c r="O10" s="52"/>
      <c r="P10" s="52"/>
    </row>
    <row r="11" spans="1:16" s="8" customFormat="1">
      <c r="B11" s="17">
        <v>45348</v>
      </c>
      <c r="C11" s="18">
        <f t="shared" ref="C11" si="0">+WEEKNUM(B11)</f>
        <v>9</v>
      </c>
      <c r="D11" s="17" t="s">
        <v>20</v>
      </c>
      <c r="E11" s="18" t="str">
        <f t="shared" ref="E11" si="1">+TEXT(B11,"dddd")</f>
        <v>lunes</v>
      </c>
      <c r="F11" s="18" t="s">
        <v>32</v>
      </c>
      <c r="G11" s="18" t="s">
        <v>33</v>
      </c>
      <c r="H11" s="18" t="s">
        <v>34</v>
      </c>
      <c r="I11" s="51" t="s">
        <v>31</v>
      </c>
      <c r="J11" s="19">
        <v>4</v>
      </c>
      <c r="K11" s="23">
        <v>457</v>
      </c>
      <c r="L11" s="19">
        <v>4.54</v>
      </c>
      <c r="M11" s="20">
        <f t="shared" ref="M11" si="2">K11*L11/1000</f>
        <v>2.0747800000000001</v>
      </c>
      <c r="N11" s="21">
        <v>5</v>
      </c>
      <c r="O11" s="22">
        <f>+N11*J11</f>
        <v>20</v>
      </c>
      <c r="P11" s="22">
        <f t="shared" ref="P11" si="3">+SUM(O11)</f>
        <v>20</v>
      </c>
    </row>
    <row r="12" spans="1:16" s="8" customFormat="1">
      <c r="B12" s="17">
        <v>45348</v>
      </c>
      <c r="C12" s="18">
        <f t="shared" ref="C12" si="4">+WEEKNUM(B12)</f>
        <v>9</v>
      </c>
      <c r="D12" s="17" t="s">
        <v>20</v>
      </c>
      <c r="E12" s="18" t="str">
        <f t="shared" ref="E12" si="5">+TEXT(B12,"dddd")</f>
        <v>lunes</v>
      </c>
      <c r="F12" s="18" t="s">
        <v>32</v>
      </c>
      <c r="G12" s="18" t="s">
        <v>35</v>
      </c>
      <c r="H12" s="18" t="s">
        <v>36</v>
      </c>
      <c r="I12" s="51" t="s">
        <v>31</v>
      </c>
      <c r="J12" s="19">
        <v>1</v>
      </c>
      <c r="K12" s="23">
        <v>119</v>
      </c>
      <c r="L12" s="19">
        <v>4.54</v>
      </c>
      <c r="M12" s="20">
        <f t="shared" ref="M12" si="6">K12*L12/1000</f>
        <v>0.54025999999999996</v>
      </c>
      <c r="N12" s="21">
        <v>5</v>
      </c>
      <c r="O12" s="22">
        <f t="shared" ref="O12" si="7">+N12*J12</f>
        <v>5</v>
      </c>
      <c r="P12" s="22">
        <f t="shared" ref="P12" si="8">+SUM(O12)</f>
        <v>5</v>
      </c>
    </row>
    <row r="13" spans="1:16">
      <c r="A13" s="8"/>
      <c r="B13" s="30" t="s">
        <v>7</v>
      </c>
      <c r="C13" s="30"/>
      <c r="D13" s="30"/>
      <c r="E13" s="30"/>
      <c r="F13" s="31"/>
      <c r="G13" s="31"/>
      <c r="H13" s="32"/>
      <c r="I13" s="32"/>
      <c r="J13" s="33">
        <f>SUM(J11:J12)</f>
        <v>5</v>
      </c>
      <c r="K13" s="33">
        <f>SUM(K11:K12)</f>
        <v>576</v>
      </c>
      <c r="L13" s="34"/>
      <c r="M13" s="33">
        <f>SUM(M11:M12)</f>
        <v>2.61504</v>
      </c>
      <c r="N13" s="33"/>
      <c r="O13" s="33">
        <f>SUM(O11:O12)</f>
        <v>25</v>
      </c>
      <c r="P13" s="46">
        <f>SUM(P11:P12)</f>
        <v>25</v>
      </c>
    </row>
    <row r="14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6">
      <c r="A15" s="8"/>
      <c r="B15" s="8"/>
      <c r="C15" s="8"/>
      <c r="D15" s="8"/>
      <c r="E15" s="8"/>
      <c r="F15" s="8"/>
      <c r="G15" s="8"/>
      <c r="H15" s="8"/>
      <c r="I15" s="8">
        <v>269</v>
      </c>
      <c r="J15" s="8"/>
      <c r="K15" s="8"/>
      <c r="L15" s="8"/>
      <c r="M15" s="8"/>
      <c r="N15" s="8"/>
      <c r="O15" s="8"/>
    </row>
    <row r="16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6" outlineLevel="1">
      <c r="A18" s="8"/>
      <c r="B18" s="39" t="s">
        <v>27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6" outlineLevel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6" outlineLevel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6" outlineLevel="1">
      <c r="A21" s="8"/>
      <c r="B21" s="26" t="s">
        <v>11</v>
      </c>
      <c r="C21" s="26" t="s">
        <v>23</v>
      </c>
      <c r="D21" s="26" t="s">
        <v>1</v>
      </c>
      <c r="E21" s="26" t="s">
        <v>2</v>
      </c>
      <c r="F21" s="26" t="s">
        <v>12</v>
      </c>
      <c r="G21" s="26" t="s">
        <v>13</v>
      </c>
      <c r="H21" s="26" t="s">
        <v>4</v>
      </c>
      <c r="I21" s="26" t="s">
        <v>14</v>
      </c>
      <c r="J21" s="27" t="s">
        <v>15</v>
      </c>
      <c r="K21" s="28" t="s">
        <v>25</v>
      </c>
      <c r="L21" s="28" t="s">
        <v>16</v>
      </c>
      <c r="M21" s="29" t="s">
        <v>7</v>
      </c>
      <c r="N21" s="16" t="s">
        <v>22</v>
      </c>
      <c r="O21" s="26" t="s">
        <v>17</v>
      </c>
      <c r="P21" s="26" t="s">
        <v>5</v>
      </c>
    </row>
    <row r="22" spans="1:16" outlineLevel="1">
      <c r="A22" s="8"/>
      <c r="B22" s="17">
        <v>45345</v>
      </c>
      <c r="C22" s="18">
        <f t="shared" ref="C22" si="9">+WEEKNUM(B22)</f>
        <v>8</v>
      </c>
      <c r="D22" s="17" t="s">
        <v>20</v>
      </c>
      <c r="E22" s="18" t="str">
        <f t="shared" ref="E22" si="10">+TEXT(B22,"dddd")</f>
        <v>viernes</v>
      </c>
      <c r="F22" s="18" t="s">
        <v>38</v>
      </c>
      <c r="G22" s="18"/>
      <c r="H22" s="18"/>
      <c r="I22" s="51" t="s">
        <v>37</v>
      </c>
      <c r="J22" s="19">
        <v>48</v>
      </c>
      <c r="K22" s="23">
        <v>2255</v>
      </c>
      <c r="L22" s="19"/>
      <c r="M22" s="20">
        <f t="shared" ref="M22" si="11">K22*L22/1000</f>
        <v>0</v>
      </c>
      <c r="N22" s="21">
        <v>7.5</v>
      </c>
      <c r="O22" s="22">
        <f>+N22*J22</f>
        <v>360</v>
      </c>
      <c r="P22" s="22">
        <f t="shared" ref="P22" si="12">+SUM(O22)</f>
        <v>360</v>
      </c>
    </row>
    <row r="23" spans="1:16" outlineLevel="1">
      <c r="A23" s="8"/>
      <c r="B23" s="30" t="s">
        <v>7</v>
      </c>
      <c r="C23" s="30"/>
      <c r="D23" s="30"/>
      <c r="E23" s="30"/>
      <c r="F23" s="31"/>
      <c r="G23" s="31"/>
      <c r="H23" s="32"/>
      <c r="I23" s="32"/>
      <c r="J23" s="33"/>
      <c r="K23" s="33"/>
      <c r="L23" s="34"/>
      <c r="M23" s="33">
        <f>SUM(M22:M22)</f>
        <v>0</v>
      </c>
      <c r="N23" s="33"/>
      <c r="O23" s="46">
        <f>SUM(O22:O22)</f>
        <v>360</v>
      </c>
      <c r="P23" s="46">
        <f>SUM(P22:P22)</f>
        <v>360</v>
      </c>
    </row>
    <row r="24" spans="1:16" outlineLevel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O28" s="8"/>
    </row>
    <row r="29" spans="1:16">
      <c r="B29" s="37" t="s">
        <v>29</v>
      </c>
      <c r="C29" s="9"/>
      <c r="D29" s="9"/>
      <c r="E29" s="9"/>
      <c r="F29" s="10"/>
      <c r="G29" s="10"/>
      <c r="H29" s="11"/>
      <c r="N29" s="8"/>
    </row>
    <row r="30" spans="1:16">
      <c r="B30" s="37"/>
      <c r="C30" s="9"/>
      <c r="D30" s="9"/>
      <c r="E30" s="9"/>
      <c r="F30" s="10"/>
      <c r="G30" s="10"/>
      <c r="H30" s="11"/>
    </row>
    <row r="31" spans="1:16">
      <c r="B31" s="38" t="s">
        <v>30</v>
      </c>
      <c r="C31" s="9"/>
      <c r="D31" s="9"/>
      <c r="E31" s="9"/>
      <c r="F31" s="10"/>
      <c r="G31" s="10"/>
      <c r="H31" s="11"/>
    </row>
    <row r="33" spans="1:12" ht="28.8">
      <c r="B33" s="40" t="s">
        <v>9</v>
      </c>
      <c r="C33" s="41"/>
      <c r="D33" s="42"/>
      <c r="E33" s="26"/>
      <c r="F33" s="26" t="s">
        <v>18</v>
      </c>
      <c r="G33" s="26" t="s">
        <v>8</v>
      </c>
      <c r="H33" s="26" t="s">
        <v>3</v>
      </c>
    </row>
    <row r="34" spans="1:12">
      <c r="B34" s="43"/>
      <c r="C34" s="44"/>
      <c r="D34" s="45"/>
      <c r="E34" s="26" t="s">
        <v>26</v>
      </c>
      <c r="F34" s="26" t="s">
        <v>19</v>
      </c>
      <c r="G34" s="26" t="s">
        <v>6</v>
      </c>
      <c r="H34" s="26" t="s">
        <v>10</v>
      </c>
      <c r="I34" s="24"/>
      <c r="J34" s="14"/>
      <c r="K34" s="14"/>
      <c r="L34" s="14"/>
    </row>
    <row r="35" spans="1:12">
      <c r="B35" s="48" t="str">
        <f>I12</f>
        <v>SERVICIO DE CARGA PALETIZADA</v>
      </c>
      <c r="C35" s="48"/>
      <c r="D35" s="48"/>
      <c r="E35" s="36">
        <f>+SUMIFS(J8:J61,$I$8:$I$61,B35)</f>
        <v>5</v>
      </c>
      <c r="F35" s="49" t="s">
        <v>21</v>
      </c>
      <c r="G35" s="47">
        <f>+SUMIFS($O$8:$O$22,$I$8:$I$22,B35)</f>
        <v>25</v>
      </c>
      <c r="H35" s="50"/>
      <c r="I35" s="24"/>
    </row>
    <row r="36" spans="1:12">
      <c r="B36" s="55" t="str">
        <f>I22</f>
        <v>SERVICIO DE MUESTREO / INVENTARIO</v>
      </c>
      <c r="C36" s="55"/>
      <c r="D36" s="55"/>
      <c r="E36" s="56">
        <f>+SUMIFS(J8:J61,$I$8:$I$61,B36)</f>
        <v>48</v>
      </c>
      <c r="F36" s="57" t="s">
        <v>21</v>
      </c>
      <c r="G36" s="58">
        <f>+SUMIFS($O$8:$O$22,$I$8:$I$22,B36)</f>
        <v>360</v>
      </c>
      <c r="H36" s="59"/>
      <c r="I36" s="24"/>
    </row>
    <row r="37" spans="1:12">
      <c r="A37" s="2"/>
      <c r="B37" s="30" t="s">
        <v>7</v>
      </c>
      <c r="C37" s="30"/>
      <c r="D37" s="30"/>
      <c r="E37" s="30"/>
      <c r="F37" s="30"/>
      <c r="G37" s="35">
        <f>SUM(G35:G36)</f>
        <v>385</v>
      </c>
      <c r="H37" s="30"/>
      <c r="I37" s="24"/>
    </row>
    <row r="39" spans="1:12">
      <c r="H39" s="25"/>
    </row>
  </sheetData>
  <pageMargins left="0.7" right="0.7" top="0.75" bottom="0.75" header="0.3" footer="0.3"/>
  <pageSetup paperSize="9" scale="3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83507F307E00488DA3373852F5F62E" ma:contentTypeVersion="16" ma:contentTypeDescription="Crear nuevo documento." ma:contentTypeScope="" ma:versionID="248e6c2b854175a6ca5220197962c68f">
  <xsd:schema xmlns:xsd="http://www.w3.org/2001/XMLSchema" xmlns:xs="http://www.w3.org/2001/XMLSchema" xmlns:p="http://schemas.microsoft.com/office/2006/metadata/properties" xmlns:ns2="686c0971-4cd4-47b8-8ff5-ce5b196b61f1" xmlns:ns3="ff7360f8-7fd1-4f6a-9e87-56462f3def86" targetNamespace="http://schemas.microsoft.com/office/2006/metadata/properties" ma:root="true" ma:fieldsID="f7cc4b3f83d6a60ab169781b4cc5f855" ns2:_="" ns3:_="">
    <xsd:import namespace="686c0971-4cd4-47b8-8ff5-ce5b196b61f1"/>
    <xsd:import namespace="ff7360f8-7fd1-4f6a-9e87-56462f3de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0971-4cd4-47b8-8ff5-ce5b196b6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360f8-7fd1-4f6a-9e87-56462f3de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dcd1a4-3ab4-4077-9dce-3202cc8e54e9}" ma:internalName="TaxCatchAll" ma:showField="CatchAllData" ma:web="ff7360f8-7fd1-4f6a-9e87-56462f3de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E8E84C-F224-44BE-9811-034C5A64F0D1}"/>
</file>

<file path=customXml/itemProps2.xml><?xml version="1.0" encoding="utf-8"?>
<ds:datastoreItem xmlns:ds="http://schemas.openxmlformats.org/officeDocument/2006/customXml" ds:itemID="{CD92B185-511D-44DB-B4DC-C12519742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2024-02-29T14:57:49Z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