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B3712D1A-8E64-423D-A771-974ECA21F86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EBRERO" sheetId="2" state="hidden" r:id="rId1"/>
    <sheet name="ALMACENAMIENTO" sheetId="4" r:id="rId2"/>
  </sheets>
  <definedNames>
    <definedName name="_xlnm.Print_Area" localSheetId="0">FEBRERO!$B$1:$P$9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C12" i="4"/>
  <c r="B36" i="2"/>
  <c r="E36" i="2" s="1"/>
  <c r="O22" i="2"/>
  <c r="AC11" i="4"/>
  <c r="C18" i="4"/>
  <c r="K13" i="2"/>
  <c r="J13" i="2"/>
  <c r="O11" i="2"/>
  <c r="G36" i="2" l="1"/>
  <c r="C3" i="4"/>
  <c r="M11" i="2"/>
  <c r="P11" i="2"/>
  <c r="E11" i="2"/>
  <c r="C11" i="2"/>
  <c r="D9" i="4" l="1"/>
  <c r="D12" i="4" l="1"/>
  <c r="E9" i="4" s="1"/>
  <c r="E12" i="4" s="1"/>
  <c r="F9" i="4" s="1"/>
  <c r="E19" i="4"/>
  <c r="F12" i="4" l="1"/>
  <c r="G9" i="4" s="1"/>
  <c r="M22" i="2"/>
  <c r="E22" i="2"/>
  <c r="C22" i="2"/>
  <c r="G12" i="4" l="1"/>
  <c r="H9" i="4" s="1"/>
  <c r="B35" i="2"/>
  <c r="E35" i="2" s="1"/>
  <c r="O12" i="2"/>
  <c r="M12" i="2"/>
  <c r="M13" i="2" s="1"/>
  <c r="E12" i="2"/>
  <c r="C12" i="2"/>
  <c r="H12" i="4" l="1"/>
  <c r="I9" i="4" s="1"/>
  <c r="O13" i="2"/>
  <c r="O23" i="2"/>
  <c r="G35" i="2"/>
  <c r="G37" i="2" s="1"/>
  <c r="M23" i="2"/>
  <c r="P22" i="2"/>
  <c r="P23" i="2" s="1"/>
  <c r="P12" i="2"/>
  <c r="P13" i="2" s="1"/>
  <c r="I12" i="4" l="1"/>
  <c r="J9" i="4" s="1"/>
  <c r="K9" i="4" l="1"/>
  <c r="J12" i="4"/>
  <c r="K12" i="4" l="1"/>
  <c r="L9" i="4" s="1"/>
  <c r="L12" i="4" l="1"/>
  <c r="M9" i="4" s="1"/>
  <c r="M12" i="4" l="1"/>
  <c r="N9" i="4" s="1"/>
  <c r="N12" i="4" l="1"/>
  <c r="O9" i="4" s="1"/>
  <c r="O12" i="4" l="1"/>
  <c r="P9" i="4" s="1"/>
  <c r="P12" i="4" l="1"/>
  <c r="Q9" i="4" s="1"/>
  <c r="Q12" i="4" l="1"/>
  <c r="R9" i="4" s="1"/>
  <c r="R12" i="4" l="1"/>
  <c r="S9" i="4" s="1"/>
  <c r="S12" i="4" l="1"/>
  <c r="T9" i="4" s="1"/>
  <c r="T12" i="4" l="1"/>
  <c r="U9" i="4" s="1"/>
  <c r="U12" i="4" l="1"/>
  <c r="V9" i="4" s="1"/>
  <c r="V12" i="4" l="1"/>
  <c r="W9" i="4" s="1"/>
  <c r="W12" i="4" l="1"/>
  <c r="X9" i="4" s="1"/>
  <c r="X12" i="4" l="1"/>
  <c r="Y9" i="4" s="1"/>
  <c r="Y12" i="4" l="1"/>
  <c r="Z9" i="4" s="1"/>
  <c r="Z12" i="4" l="1"/>
  <c r="AA9" i="4" s="1"/>
  <c r="AA12" i="4" l="1"/>
  <c r="AB9" i="4" s="1"/>
  <c r="AB12" i="4" l="1"/>
  <c r="AC9" i="4" s="1"/>
  <c r="AC12" i="4" l="1"/>
  <c r="AD9" i="4" s="1"/>
  <c r="AD12" i="4" l="1"/>
  <c r="AE9" i="4" s="1"/>
  <c r="AE12" i="4" l="1"/>
  <c r="AF9" i="4" s="1"/>
  <c r="AF12" i="4" l="1"/>
  <c r="AG9" i="4" s="1"/>
  <c r="AG12" i="4" s="1"/>
</calcChain>
</file>

<file path=xl/sharedStrings.xml><?xml version="1.0" encoding="utf-8"?>
<sst xmlns="http://schemas.openxmlformats.org/spreadsheetml/2006/main" count="73" uniqueCount="49">
  <si>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</si>
  <si>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</si>
  <si>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</si>
  <si>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</si>
  <si>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</si>
  <si>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</si>
  <si>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</si>
  <si>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</si>
  <si>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</si>
  <si>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</si>
  <si>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</si>
  <si>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</si>
  <si>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</si>
  <si>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</si>
  <si>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</si>
  <si>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</si>
  <si>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</si>
  <si>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</si>
  <si>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</si>
  <si>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</si>
  <si>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</si>
  <si>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</si>
  <si>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</si>
  <si>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</si>
  <si>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</si>
  <si>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</si>
  <si>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</si>
  <si>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>ACONDICIONADOS</t>
  </si>
  <si>
    <t>Producto externo</t>
  </si>
  <si>
    <t>Inicial</t>
  </si>
  <si>
    <t>Posiciones</t>
  </si>
  <si>
    <t>Ingresos</t>
  </si>
  <si>
    <t>Despachos</t>
  </si>
  <si>
    <t>Tipo de servicio</t>
  </si>
  <si>
    <t>Nro de posicicones fijas</t>
  </si>
  <si>
    <t>Tarifa fija</t>
  </si>
  <si>
    <t>Total US$</t>
  </si>
  <si>
    <t xml:space="preserve">Almacenamiento fijo Enero </t>
  </si>
  <si>
    <t>Océano Febrero  2024 - Facturación servicios del CD</t>
  </si>
  <si>
    <t>Resumen Febrero  2024:</t>
  </si>
  <si>
    <t>Facturación  al 27.02.2024.</t>
  </si>
  <si>
    <t>SERVICIO DE CARGA PALETIZADA</t>
  </si>
  <si>
    <t>P-027-24 CONSOLIDADO</t>
  </si>
  <si>
    <t>PT0000231</t>
  </si>
  <si>
    <t>PERICO PORCIONES BULK 2-4OZ 2X5LB CON GL</t>
  </si>
  <si>
    <t>PT0001603</t>
  </si>
  <si>
    <t>PERICO PORCIONES IVP BULK 8OZ 10LB C/GLA</t>
  </si>
  <si>
    <t>SERVICIO DE MUESTREO / INVENTARIO</t>
  </si>
  <si>
    <t>inventario OSF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</si>
</sst>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/>
    <xf numFmtId="0" fontId="39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0" borderId="2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2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39"/>
  <sheetViews>
    <sheetView showGridLines="0" topLeftCell="B9" zoomScale="90" zoomScaleNormal="90" workbookViewId="0">
      <selection activeCell="H37" sqref="H37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77734375" style="2" customWidth="1"/>
    <col min="5" max="5" width="13.44140625" style="2" bestFit="1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1:16">
      <c r="H1" s="2" t="s">
        <v>0</v>
      </c>
    </row>
    <row r="2" spans="1:16" ht="18">
      <c r="F2" s="15" t="s">
        <v>38</v>
      </c>
      <c r="K2" s="7"/>
      <c r="L2" s="7"/>
    </row>
    <row r="3" spans="1:16">
      <c r="E3" s="6"/>
      <c r="K3" s="7"/>
      <c r="L3" s="7"/>
    </row>
    <row r="4" spans="1:16">
      <c r="E4" s="6"/>
      <c r="K4" s="7"/>
      <c r="L4" s="7"/>
    </row>
    <row r="5" spans="1:16">
      <c r="E5" s="6"/>
      <c r="K5" s="7"/>
      <c r="L5" s="7"/>
    </row>
    <row r="6" spans="1:16">
      <c r="B6" s="39" t="s">
        <v>24</v>
      </c>
      <c r="E6" s="6"/>
      <c r="K6" s="7"/>
      <c r="L6" s="7"/>
    </row>
    <row r="7" spans="1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1:16" s="8" customFormat="1">
      <c r="B8" s="9"/>
      <c r="C8" s="9"/>
      <c r="D8" s="9"/>
      <c r="E8" s="9"/>
      <c r="F8" s="10"/>
      <c r="G8" s="10"/>
      <c r="H8" s="11"/>
      <c r="I8" s="11"/>
      <c r="J8" s="12"/>
      <c r="K8" s="12"/>
      <c r="L8" s="12"/>
      <c r="M8" s="12"/>
      <c r="N8" s="13"/>
      <c r="O8" s="13"/>
      <c r="P8" s="13"/>
    </row>
    <row r="9" spans="1:16" s="8" customFormat="1">
      <c r="B9" s="26" t="s">
        <v>11</v>
      </c>
      <c r="C9" s="26" t="s">
        <v>23</v>
      </c>
      <c r="D9" s="26" t="s">
        <v>1</v>
      </c>
      <c r="E9" s="26" t="s">
        <v>2</v>
      </c>
      <c r="F9" s="26" t="s">
        <v>12</v>
      </c>
      <c r="G9" s="26" t="s">
        <v>13</v>
      </c>
      <c r="H9" s="26" t="s">
        <v>4</v>
      </c>
      <c r="I9" s="26" t="s">
        <v>14</v>
      </c>
      <c r="J9" s="27" t="s">
        <v>15</v>
      </c>
      <c r="K9" s="28" t="s">
        <v>25</v>
      </c>
      <c r="L9" s="28" t="s">
        <v>16</v>
      </c>
      <c r="M9" s="29" t="s">
        <v>7</v>
      </c>
      <c r="N9" s="16" t="s">
        <v>22</v>
      </c>
      <c r="O9" s="26" t="s">
        <v>17</v>
      </c>
      <c r="P9" s="26" t="s">
        <v>5</v>
      </c>
    </row>
    <row r="10" spans="1:16" s="8" customFormat="1">
      <c r="B10" s="72"/>
      <c r="C10" s="72"/>
      <c r="D10" s="72"/>
      <c r="E10" s="72"/>
      <c r="F10" s="72"/>
      <c r="G10" s="72"/>
      <c r="H10" s="72"/>
      <c r="I10" s="72"/>
      <c r="J10" s="73"/>
      <c r="K10" s="73"/>
      <c r="L10" s="73"/>
      <c r="M10" s="73"/>
      <c r="N10" s="74"/>
      <c r="O10" s="72"/>
      <c r="P10" s="72"/>
    </row>
    <row r="11" spans="1:16" s="8" customFormat="1">
      <c r="B11" s="17">
        <v>45348</v>
      </c>
      <c r="C11" s="18">
        <f t="shared" ref="C11" si="0">+WEEKNUM(B11)</f>
        <v>9</v>
      </c>
      <c r="D11" s="17" t="s">
        <v>20</v>
      </c>
      <c r="E11" s="18" t="str">
        <f t="shared" ref="E11" si="1">+TEXT(B11,"dddd")</f>
        <v>lunes</v>
      </c>
      <c r="F11" s="18" t="s">
        <v>42</v>
      </c>
      <c r="G11" s="18" t="s">
        <v>43</v>
      </c>
      <c r="H11" s="18" t="s">
        <v>44</v>
      </c>
      <c r="I11" s="51" t="s">
        <v>41</v>
      </c>
      <c r="J11" s="19">
        <v>4</v>
      </c>
      <c r="K11" s="23">
        <v>457</v>
      </c>
      <c r="L11" s="19">
        <v>4.54</v>
      </c>
      <c r="M11" s="20">
        <f t="shared" ref="M11" si="2">K11*L11/1000</f>
        <v>2.0747800000000001</v>
      </c>
      <c r="N11" s="21">
        <v>5</v>
      </c>
      <c r="O11" s="22">
        <f>+N11*J11</f>
        <v>20</v>
      </c>
      <c r="P11" s="22">
        <f t="shared" ref="P11" si="3">+SUM(O11)</f>
        <v>20</v>
      </c>
    </row>
    <row r="12" spans="1:16" s="8" customFormat="1">
      <c r="B12" s="17">
        <v>45348</v>
      </c>
      <c r="C12" s="18">
        <f t="shared" ref="C12" si="4">+WEEKNUM(B12)</f>
        <v>9</v>
      </c>
      <c r="D12" s="17" t="s">
        <v>20</v>
      </c>
      <c r="E12" s="18" t="str">
        <f t="shared" ref="E12" si="5">+TEXT(B12,"dddd")</f>
        <v>lunes</v>
      </c>
      <c r="F12" s="18" t="s">
        <v>42</v>
      </c>
      <c r="G12" s="18" t="s">
        <v>45</v>
      </c>
      <c r="H12" s="18" t="s">
        <v>46</v>
      </c>
      <c r="I12" s="51" t="s">
        <v>41</v>
      </c>
      <c r="J12" s="19">
        <v>1</v>
      </c>
      <c r="K12" s="23">
        <v>119</v>
      </c>
      <c r="L12" s="19">
        <v>4.54</v>
      </c>
      <c r="M12" s="20">
        <f t="shared" ref="M12" si="6">K12*L12/1000</f>
        <v>0.54025999999999996</v>
      </c>
      <c r="N12" s="21">
        <v>5</v>
      </c>
      <c r="O12" s="22">
        <f t="shared" ref="O12" si="7">+N12*J12</f>
        <v>5</v>
      </c>
      <c r="P12" s="22">
        <f t="shared" ref="P12" si="8">+SUM(O12)</f>
        <v>5</v>
      </c>
    </row>
    <row r="13" spans="1:16">
      <c r="A13" s="8"/>
      <c r="B13" s="30" t="s">
        <v>7</v>
      </c>
      <c r="C13" s="30"/>
      <c r="D13" s="30"/>
      <c r="E13" s="30"/>
      <c r="F13" s="31"/>
      <c r="G13" s="31"/>
      <c r="H13" s="32"/>
      <c r="I13" s="32"/>
      <c r="J13" s="33">
        <f>SUM(J11:J12)</f>
        <v>5</v>
      </c>
      <c r="K13" s="33">
        <f>SUM(K11:K12)</f>
        <v>576</v>
      </c>
      <c r="L13" s="34"/>
      <c r="M13" s="33">
        <f>SUM(M11:M12)</f>
        <v>2.61504</v>
      </c>
      <c r="N13" s="33"/>
      <c r="O13" s="33">
        <f>SUM(O11:O12)</f>
        <v>25</v>
      </c>
      <c r="P13" s="46">
        <f>SUM(P11:P12)</f>
        <v>25</v>
      </c>
    </row>
    <row r="14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6" outlineLevel="1">
      <c r="A18" s="8"/>
      <c r="B18" s="39" t="s">
        <v>27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outlineLevel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outlineLevel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outlineLevel="1">
      <c r="A21" s="8"/>
      <c r="B21" s="26" t="s">
        <v>11</v>
      </c>
      <c r="C21" s="26" t="s">
        <v>23</v>
      </c>
      <c r="D21" s="26" t="s">
        <v>1</v>
      </c>
      <c r="E21" s="26" t="s">
        <v>2</v>
      </c>
      <c r="F21" s="26" t="s">
        <v>12</v>
      </c>
      <c r="G21" s="26" t="s">
        <v>13</v>
      </c>
      <c r="H21" s="26" t="s">
        <v>4</v>
      </c>
      <c r="I21" s="26" t="s">
        <v>14</v>
      </c>
      <c r="J21" s="27" t="s">
        <v>15</v>
      </c>
      <c r="K21" s="28" t="s">
        <v>25</v>
      </c>
      <c r="L21" s="28" t="s">
        <v>16</v>
      </c>
      <c r="M21" s="29" t="s">
        <v>7</v>
      </c>
      <c r="N21" s="16" t="s">
        <v>22</v>
      </c>
      <c r="O21" s="26" t="s">
        <v>17</v>
      </c>
      <c r="P21" s="26" t="s">
        <v>5</v>
      </c>
    </row>
    <row r="22" spans="1:16" outlineLevel="1">
      <c r="A22" s="8"/>
      <c r="B22" s="17">
        <v>45345</v>
      </c>
      <c r="C22" s="18">
        <f t="shared" ref="C22" si="9">+WEEKNUM(B22)</f>
        <v>8</v>
      </c>
      <c r="D22" s="17" t="s">
        <v>20</v>
      </c>
      <c r="E22" s="18" t="str">
        <f t="shared" ref="E22" si="10">+TEXT(B22,"dddd")</f>
        <v>viernes</v>
      </c>
      <c r="F22" s="18" t="s">
        <v>48</v>
      </c>
      <c r="G22" s="18"/>
      <c r="H22" s="18"/>
      <c r="I22" s="51" t="s">
        <v>47</v>
      </c>
      <c r="J22" s="19">
        <v>48</v>
      </c>
      <c r="K22" s="23">
        <v>2255</v>
      </c>
      <c r="L22" s="19"/>
      <c r="M22" s="20">
        <f t="shared" ref="M22" si="11">K22*L22/1000</f>
        <v>0</v>
      </c>
      <c r="N22" s="21">
        <v>7.5</v>
      </c>
      <c r="O22" s="22">
        <f>+N22*J22</f>
        <v>360</v>
      </c>
      <c r="P22" s="22">
        <f t="shared" ref="P22" si="12">+SUM(O22)</f>
        <v>360</v>
      </c>
    </row>
    <row r="23" spans="1:16" outlineLevel="1">
      <c r="A23" s="8"/>
      <c r="B23" s="30" t="s">
        <v>7</v>
      </c>
      <c r="C23" s="30"/>
      <c r="D23" s="30"/>
      <c r="E23" s="30"/>
      <c r="F23" s="31"/>
      <c r="G23" s="31"/>
      <c r="H23" s="32"/>
      <c r="I23" s="32"/>
      <c r="J23" s="33"/>
      <c r="K23" s="33"/>
      <c r="L23" s="34"/>
      <c r="M23" s="33">
        <f>SUM(M22:M22)</f>
        <v>0</v>
      </c>
      <c r="N23" s="33"/>
      <c r="O23" s="46">
        <f>SUM(O22:O22)</f>
        <v>360</v>
      </c>
      <c r="P23" s="46">
        <f>SUM(P22:P22)</f>
        <v>360</v>
      </c>
    </row>
    <row r="24" spans="1:16" outlineLevel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O28" s="8"/>
    </row>
    <row r="29" spans="1:16">
      <c r="B29" s="37" t="s">
        <v>39</v>
      </c>
      <c r="C29" s="9"/>
      <c r="D29" s="9"/>
      <c r="E29" s="9"/>
      <c r="F29" s="10"/>
      <c r="G29" s="10"/>
      <c r="H29" s="11"/>
      <c r="N29" s="8"/>
    </row>
    <row r="30" spans="1:16">
      <c r="B30" s="37"/>
      <c r="C30" s="9"/>
      <c r="D30" s="9"/>
      <c r="E30" s="9"/>
      <c r="F30" s="10"/>
      <c r="G30" s="10"/>
      <c r="H30" s="11"/>
    </row>
    <row r="31" spans="1:16">
      <c r="B31" s="38" t="s">
        <v>40</v>
      </c>
      <c r="C31" s="9"/>
      <c r="D31" s="9"/>
      <c r="E31" s="9"/>
      <c r="F31" s="10"/>
      <c r="G31" s="10"/>
      <c r="H31" s="11"/>
    </row>
    <row r="33" spans="1:12" ht="28.8">
      <c r="B33" s="40" t="s">
        <v>9</v>
      </c>
      <c r="C33" s="41"/>
      <c r="D33" s="42"/>
      <c r="E33" s="26"/>
      <c r="F33" s="26" t="s">
        <v>18</v>
      </c>
      <c r="G33" s="26" t="s">
        <v>8</v>
      </c>
      <c r="H33" s="26" t="s">
        <v>3</v>
      </c>
    </row>
    <row r="34" spans="1:12">
      <c r="B34" s="43"/>
      <c r="C34" s="44"/>
      <c r="D34" s="45"/>
      <c r="E34" s="26" t="s">
        <v>26</v>
      </c>
      <c r="F34" s="26" t="s">
        <v>19</v>
      </c>
      <c r="G34" s="26" t="s">
        <v>6</v>
      </c>
      <c r="H34" s="26" t="s">
        <v>10</v>
      </c>
      <c r="I34" s="24"/>
      <c r="J34" s="14"/>
      <c r="K34" s="14"/>
      <c r="L34" s="14"/>
    </row>
    <row r="35" spans="1:12">
      <c r="B35" s="48" t="str">
        <f>I12</f>
        <v>SERVICIO DE CARGA PALETIZADA</v>
      </c>
      <c r="C35" s="48"/>
      <c r="D35" s="48"/>
      <c r="E35" s="36">
        <f>+SUMIFS(J8:J61,$I$8:$I$61,B35)</f>
        <v>5</v>
      </c>
      <c r="F35" s="49" t="s">
        <v>21</v>
      </c>
      <c r="G35" s="47">
        <f>+SUMIFS($O$8:$O$22,$I$8:$I$22,B35)</f>
        <v>25</v>
      </c>
      <c r="H35" s="50"/>
      <c r="I35" s="24"/>
    </row>
    <row r="36" spans="1:12">
      <c r="B36" s="48" t="str">
        <f>I22</f>
        <v>SERVICIO DE MUESTREO / INVENTARIO</v>
      </c>
      <c r="C36" s="48"/>
      <c r="D36" s="48"/>
      <c r="E36" s="36">
        <f>+SUMIFS(J8:J61,$I$8:$I$61,B36)</f>
        <v>48</v>
      </c>
      <c r="F36" s="49" t="s">
        <v>21</v>
      </c>
      <c r="G36" s="47">
        <f>+SUMIFS($O$8:$O$22,$I$8:$I$22,B36)</f>
        <v>360</v>
      </c>
      <c r="H36" s="50"/>
      <c r="I36" s="24"/>
    </row>
    <row r="37" spans="1:12">
      <c r="A37" s="2"/>
      <c r="B37" s="30" t="s">
        <v>7</v>
      </c>
      <c r="C37" s="30"/>
      <c r="D37" s="30"/>
      <c r="E37" s="30"/>
      <c r="F37" s="30"/>
      <c r="G37" s="35">
        <f>SUM(G35:G36)</f>
        <v>385</v>
      </c>
      <c r="H37" s="30"/>
      <c r="I37" s="24"/>
    </row>
    <row r="39" spans="1:12">
      <c r="H39" s="25"/>
    </row>
  </sheetData>
  <pageMargins left="0.7" right="0.7" top="0.75" bottom="0.75" header="0.3" footer="0.3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G19"/>
  <sheetViews>
    <sheetView showGridLines="0" tabSelected="1" zoomScale="80" zoomScaleNormal="80" workbookViewId="0">
      <selection activeCell="G26" sqref="G26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3">
      <c r="C3" s="52" t="str">
        <f>FEBRERO!F2</f>
        <v>Océano Febrero  2024 - Facturación servicios del CD</v>
      </c>
    </row>
    <row r="4" spans="2:33">
      <c r="C4" s="53"/>
    </row>
    <row r="6" spans="2:33">
      <c r="B6" s="54" t="s">
        <v>28</v>
      </c>
    </row>
    <row r="7" spans="2:33">
      <c r="B7" s="54"/>
    </row>
    <row r="8" spans="2:33">
      <c r="C8" s="55" t="s">
        <v>29</v>
      </c>
      <c r="D8" s="56">
        <v>1</v>
      </c>
      <c r="E8" s="56">
        <v>2</v>
      </c>
      <c r="F8" s="56">
        <v>3</v>
      </c>
      <c r="G8" s="56">
        <v>4</v>
      </c>
      <c r="H8" s="56">
        <v>5</v>
      </c>
      <c r="I8" s="56">
        <v>6</v>
      </c>
      <c r="J8" s="56">
        <v>7</v>
      </c>
      <c r="K8" s="56">
        <v>8</v>
      </c>
      <c r="L8" s="56">
        <v>9</v>
      </c>
      <c r="M8" s="56">
        <v>10</v>
      </c>
      <c r="N8" s="56">
        <v>11</v>
      </c>
      <c r="O8" s="56">
        <v>12</v>
      </c>
      <c r="P8" s="56">
        <v>13</v>
      </c>
      <c r="Q8" s="56">
        <v>14</v>
      </c>
      <c r="R8" s="56">
        <v>15</v>
      </c>
      <c r="S8" s="56">
        <v>16</v>
      </c>
      <c r="T8" s="56">
        <v>17</v>
      </c>
      <c r="U8" s="56">
        <v>18</v>
      </c>
      <c r="V8" s="56">
        <v>19</v>
      </c>
      <c r="W8" s="56">
        <v>20</v>
      </c>
      <c r="X8" s="56">
        <v>21</v>
      </c>
      <c r="Y8" s="56">
        <v>22</v>
      </c>
      <c r="Z8" s="56">
        <v>23</v>
      </c>
      <c r="AA8" s="56">
        <v>24</v>
      </c>
      <c r="AB8" s="56">
        <v>25</v>
      </c>
      <c r="AC8" s="56">
        <v>26</v>
      </c>
      <c r="AD8" s="56">
        <v>27</v>
      </c>
      <c r="AE8" s="56">
        <v>28</v>
      </c>
      <c r="AF8" s="56">
        <v>29</v>
      </c>
      <c r="AG8" s="56">
        <v>30</v>
      </c>
    </row>
    <row r="9" spans="2:33">
      <c r="B9" s="57" t="s">
        <v>30</v>
      </c>
      <c r="C9" s="58">
        <v>110</v>
      </c>
      <c r="D9" s="59">
        <f>+C12</f>
        <v>110</v>
      </c>
      <c r="E9" s="59">
        <f>+D12</f>
        <v>110</v>
      </c>
      <c r="F9" s="59">
        <f t="shared" ref="F9:AG9" si="0">+E12</f>
        <v>110</v>
      </c>
      <c r="G9" s="59">
        <f t="shared" si="0"/>
        <v>110</v>
      </c>
      <c r="H9" s="59">
        <f t="shared" si="0"/>
        <v>110</v>
      </c>
      <c r="I9" s="59">
        <f t="shared" si="0"/>
        <v>110</v>
      </c>
      <c r="J9" s="59">
        <f t="shared" si="0"/>
        <v>110</v>
      </c>
      <c r="K9" s="59">
        <f>+J12</f>
        <v>110</v>
      </c>
      <c r="L9" s="59">
        <f>+K12</f>
        <v>110</v>
      </c>
      <c r="M9" s="59">
        <f t="shared" si="0"/>
        <v>110</v>
      </c>
      <c r="N9" s="59">
        <f t="shared" si="0"/>
        <v>110</v>
      </c>
      <c r="O9" s="59">
        <f>+N12</f>
        <v>110</v>
      </c>
      <c r="P9" s="59">
        <f t="shared" si="0"/>
        <v>110</v>
      </c>
      <c r="Q9" s="59">
        <f t="shared" si="0"/>
        <v>110</v>
      </c>
      <c r="R9" s="59">
        <f>+Q12</f>
        <v>110</v>
      </c>
      <c r="S9" s="59">
        <f t="shared" si="0"/>
        <v>110</v>
      </c>
      <c r="T9" s="59">
        <f t="shared" si="0"/>
        <v>110</v>
      </c>
      <c r="U9" s="59">
        <f t="shared" si="0"/>
        <v>110</v>
      </c>
      <c r="V9" s="59">
        <f t="shared" si="0"/>
        <v>110</v>
      </c>
      <c r="W9" s="59">
        <f t="shared" si="0"/>
        <v>110</v>
      </c>
      <c r="X9" s="59">
        <f t="shared" si="0"/>
        <v>110</v>
      </c>
      <c r="Y9" s="59">
        <f t="shared" si="0"/>
        <v>110</v>
      </c>
      <c r="Z9" s="59">
        <f t="shared" si="0"/>
        <v>110</v>
      </c>
      <c r="AA9" s="59">
        <f t="shared" si="0"/>
        <v>110</v>
      </c>
      <c r="AB9" s="59">
        <f t="shared" si="0"/>
        <v>110</v>
      </c>
      <c r="AC9" s="59">
        <f t="shared" si="0"/>
        <v>110</v>
      </c>
      <c r="AD9" s="59">
        <f t="shared" si="0"/>
        <v>107</v>
      </c>
      <c r="AE9" s="59">
        <f t="shared" si="0"/>
        <v>107</v>
      </c>
      <c r="AF9" s="59">
        <f t="shared" si="0"/>
        <v>107</v>
      </c>
      <c r="AG9" s="59">
        <f t="shared" si="0"/>
        <v>107</v>
      </c>
    </row>
    <row r="10" spans="2:33">
      <c r="B10" s="60" t="s">
        <v>31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  <c r="AD10" s="63"/>
      <c r="AE10" s="64"/>
      <c r="AF10" s="64"/>
      <c r="AG10" s="64"/>
    </row>
    <row r="11" spans="2:33">
      <c r="B11" s="60" t="s">
        <v>32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2"/>
      <c r="AB11" s="61"/>
      <c r="AC11" s="62">
        <f>5-2</f>
        <v>3</v>
      </c>
      <c r="AD11" s="63"/>
      <c r="AE11" s="64"/>
      <c r="AF11" s="64"/>
      <c r="AG11" s="64"/>
    </row>
    <row r="12" spans="2:33">
      <c r="B12" s="60"/>
      <c r="C12" s="75">
        <f>C9+C10-C11</f>
        <v>110</v>
      </c>
      <c r="D12" s="76">
        <f t="shared" ref="D12:AG12" si="1">D9+D10-D11</f>
        <v>110</v>
      </c>
      <c r="E12" s="76">
        <f t="shared" si="1"/>
        <v>110</v>
      </c>
      <c r="F12" s="76">
        <f t="shared" si="1"/>
        <v>110</v>
      </c>
      <c r="G12" s="76">
        <f t="shared" si="1"/>
        <v>110</v>
      </c>
      <c r="H12" s="76">
        <f t="shared" si="1"/>
        <v>110</v>
      </c>
      <c r="I12" s="76">
        <f t="shared" si="1"/>
        <v>110</v>
      </c>
      <c r="J12" s="76">
        <f t="shared" si="1"/>
        <v>110</v>
      </c>
      <c r="K12" s="76">
        <f t="shared" si="1"/>
        <v>110</v>
      </c>
      <c r="L12" s="76">
        <f t="shared" si="1"/>
        <v>110</v>
      </c>
      <c r="M12" s="76">
        <f t="shared" si="1"/>
        <v>110</v>
      </c>
      <c r="N12" s="76">
        <f t="shared" si="1"/>
        <v>110</v>
      </c>
      <c r="O12" s="76">
        <f t="shared" si="1"/>
        <v>110</v>
      </c>
      <c r="P12" s="76">
        <f t="shared" si="1"/>
        <v>110</v>
      </c>
      <c r="Q12" s="76">
        <f t="shared" si="1"/>
        <v>110</v>
      </c>
      <c r="R12" s="76">
        <f t="shared" si="1"/>
        <v>110</v>
      </c>
      <c r="S12" s="76">
        <f t="shared" si="1"/>
        <v>110</v>
      </c>
      <c r="T12" s="76">
        <f t="shared" si="1"/>
        <v>110</v>
      </c>
      <c r="U12" s="76">
        <f t="shared" si="1"/>
        <v>110</v>
      </c>
      <c r="V12" s="76">
        <f t="shared" si="1"/>
        <v>110</v>
      </c>
      <c r="W12" s="76">
        <f t="shared" si="1"/>
        <v>110</v>
      </c>
      <c r="X12" s="76">
        <f t="shared" si="1"/>
        <v>110</v>
      </c>
      <c r="Y12" s="76">
        <f t="shared" si="1"/>
        <v>110</v>
      </c>
      <c r="Z12" s="76">
        <f t="shared" si="1"/>
        <v>110</v>
      </c>
      <c r="AA12" s="76">
        <f t="shared" si="1"/>
        <v>110</v>
      </c>
      <c r="AB12" s="76">
        <f t="shared" si="1"/>
        <v>110</v>
      </c>
      <c r="AC12" s="76">
        <f t="shared" si="1"/>
        <v>107</v>
      </c>
      <c r="AD12" s="76">
        <f t="shared" si="1"/>
        <v>107</v>
      </c>
      <c r="AE12" s="76">
        <f t="shared" si="1"/>
        <v>107</v>
      </c>
      <c r="AF12" s="76">
        <f t="shared" si="1"/>
        <v>107</v>
      </c>
      <c r="AG12" s="76">
        <f t="shared" si="1"/>
        <v>107</v>
      </c>
    </row>
    <row r="17" spans="2:5" ht="43.2">
      <c r="B17" s="65" t="s">
        <v>33</v>
      </c>
      <c r="C17" s="65" t="s">
        <v>34</v>
      </c>
      <c r="D17" s="65" t="s">
        <v>35</v>
      </c>
      <c r="E17" s="65" t="s">
        <v>36</v>
      </c>
    </row>
    <row r="18" spans="2:5">
      <c r="B18" s="66" t="s">
        <v>37</v>
      </c>
      <c r="C18" s="66">
        <f>C9</f>
        <v>110</v>
      </c>
      <c r="D18" s="67">
        <v>35</v>
      </c>
      <c r="E18" s="68">
        <f>C18*D18</f>
        <v>3850</v>
      </c>
    </row>
    <row r="19" spans="2:5">
      <c r="B19" s="69" t="s">
        <v>7</v>
      </c>
      <c r="C19" s="70"/>
      <c r="D19" s="70"/>
      <c r="E19" s="71">
        <f>E18</f>
        <v>3850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ALMACENAMIENTO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2024-02-29T14:44:05Z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