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4/OSF/"/>
    </mc:Choice>
  </mc:AlternateContent>
  <xr:revisionPtr revIDLastSave="16" documentId="8_{20792EFF-5C17-4F2A-BEA4-AB060EF0CD23}" xr6:coauthVersionLast="47" xr6:coauthVersionMax="47" xr10:uidLastSave="{012DB5DD-E3E4-40B7-A645-B56094B7EA6D}"/>
  <bookViews>
    <workbookView xWindow="-108" yWindow="-108" windowWidth="23256" windowHeight="12456" xr2:uid="{00000000-000D-0000-FFFF-FFFF00000000}"/>
  </bookViews>
  <sheets>
    <sheet name="ENERO" sheetId="2" r:id="rId1"/>
    <sheet name="ALMACENAMIENTO" sheetId="4" state="hidden" r:id="rId2"/>
  </sheets>
  <definedNames>
    <definedName name="_xlnm._FilterDatabase" localSheetId="0" hidden="1">ENERO!$B$8:$P$8</definedName>
    <definedName name="_xlnm.Print_Area" localSheetId="0">ENERO!$B$1:$P$14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4" l="1"/>
  <c r="O19" i="2"/>
  <c r="U19" i="2"/>
  <c r="T19" i="2"/>
  <c r="R19" i="2"/>
  <c r="T18" i="2"/>
  <c r="T17" i="2"/>
  <c r="S18" i="2"/>
  <c r="R18" i="2"/>
  <c r="R17" i="2"/>
  <c r="O16" i="2" l="1"/>
  <c r="C3" i="4" l="1"/>
  <c r="E78" i="2"/>
  <c r="K19" i="2"/>
  <c r="J19" i="2"/>
  <c r="M16" i="2"/>
  <c r="P16" i="2"/>
  <c r="E16" i="2"/>
  <c r="C16" i="2"/>
  <c r="AH14" i="4" l="1"/>
  <c r="AH13" i="4"/>
  <c r="E13" i="4"/>
  <c r="E14" i="4" s="1"/>
  <c r="D13" i="4"/>
  <c r="D14" i="4" s="1"/>
  <c r="C12" i="4"/>
  <c r="D9" i="4" s="1"/>
  <c r="D12" i="4" s="1"/>
  <c r="E9" i="4" s="1"/>
  <c r="E12" i="4" l="1"/>
  <c r="F9" i="4" s="1"/>
  <c r="F12" i="4" s="1"/>
  <c r="G9" i="4" s="1"/>
  <c r="G12" i="4" s="1"/>
  <c r="H9" i="4" s="1"/>
  <c r="H12" i="4" s="1"/>
  <c r="I9" i="4" s="1"/>
  <c r="I12" i="4" s="1"/>
  <c r="J9" i="4" s="1"/>
  <c r="J12" i="4" s="1"/>
  <c r="K9" i="4" s="1"/>
  <c r="K12" i="4" s="1"/>
  <c r="L9" i="4" s="1"/>
  <c r="L12" i="4" s="1"/>
  <c r="M9" i="4" s="1"/>
  <c r="M12" i="4" s="1"/>
  <c r="N9" i="4" s="1"/>
  <c r="N12" i="4" s="1"/>
  <c r="O9" i="4" s="1"/>
  <c r="O12" i="4" s="1"/>
  <c r="P9" i="4" s="1"/>
  <c r="P12" i="4" s="1"/>
  <c r="Q9" i="4" s="1"/>
  <c r="Q12" i="4" s="1"/>
  <c r="R9" i="4" s="1"/>
  <c r="R12" i="4" s="1"/>
  <c r="S9" i="4" s="1"/>
  <c r="S12" i="4" s="1"/>
  <c r="T9" i="4" s="1"/>
  <c r="T12" i="4" s="1"/>
  <c r="U9" i="4" s="1"/>
  <c r="U12" i="4" s="1"/>
  <c r="V9" i="4" s="1"/>
  <c r="V12" i="4" s="1"/>
  <c r="W9" i="4" s="1"/>
  <c r="W12" i="4" s="1"/>
  <c r="X9" i="4" s="1"/>
  <c r="X12" i="4" s="1"/>
  <c r="Y9" i="4" s="1"/>
  <c r="Y12" i="4" s="1"/>
  <c r="Z9" i="4" s="1"/>
  <c r="Z12" i="4" s="1"/>
  <c r="AA9" i="4" s="1"/>
  <c r="AA12" i="4" s="1"/>
  <c r="AB9" i="4" s="1"/>
  <c r="AB12" i="4" s="1"/>
  <c r="AC9" i="4" s="1"/>
  <c r="AC12" i="4" s="1"/>
  <c r="AD9" i="4" s="1"/>
  <c r="AD12" i="4" s="1"/>
  <c r="AE9" i="4" s="1"/>
  <c r="AE12" i="4" s="1"/>
  <c r="AF9" i="4" s="1"/>
  <c r="AF12" i="4" s="1"/>
  <c r="AG9" i="4" s="1"/>
  <c r="AG12" i="4" s="1"/>
  <c r="C20" i="4"/>
  <c r="E21" i="4" s="1"/>
  <c r="F13" i="4"/>
  <c r="G13" i="4" l="1"/>
  <c r="F14" i="4"/>
  <c r="H13" i="4" l="1"/>
  <c r="G14" i="4"/>
  <c r="I13" i="4" l="1"/>
  <c r="H14" i="4"/>
  <c r="J13" i="4" l="1"/>
  <c r="I14" i="4"/>
  <c r="K13" i="4" l="1"/>
  <c r="J14" i="4"/>
  <c r="L13" i="4" l="1"/>
  <c r="K14" i="4"/>
  <c r="L14" i="4" l="1"/>
  <c r="M13" i="4"/>
  <c r="M14" i="4" l="1"/>
  <c r="N13" i="4"/>
  <c r="O13" i="4" l="1"/>
  <c r="N14" i="4"/>
  <c r="P13" i="4" l="1"/>
  <c r="O14" i="4"/>
  <c r="P14" i="4" l="1"/>
  <c r="Q13" i="4"/>
  <c r="R13" i="4" l="1"/>
  <c r="Q14" i="4"/>
  <c r="S13" i="4" l="1"/>
  <c r="R14" i="4"/>
  <c r="T13" i="4" l="1"/>
  <c r="S14" i="4"/>
  <c r="T14" i="4" l="1"/>
  <c r="U13" i="4"/>
  <c r="U14" i="4" l="1"/>
  <c r="V13" i="4"/>
  <c r="W13" i="4" l="1"/>
  <c r="V14" i="4"/>
  <c r="X13" i="4" l="1"/>
  <c r="W14" i="4"/>
  <c r="Y13" i="4" l="1"/>
  <c r="X14" i="4"/>
  <c r="Z13" i="4" l="1"/>
  <c r="Y14" i="4"/>
  <c r="AA13" i="4" l="1"/>
  <c r="Z14" i="4"/>
  <c r="AB13" i="4" l="1"/>
  <c r="AA14" i="4"/>
  <c r="AB14" i="4" l="1"/>
  <c r="AC13" i="4"/>
  <c r="AC14" i="4" l="1"/>
  <c r="AD13" i="4"/>
  <c r="AE13" i="4" l="1"/>
  <c r="AD14" i="4"/>
  <c r="AF13" i="4" l="1"/>
  <c r="AE14" i="4"/>
  <c r="AG13" i="4" l="1"/>
  <c r="AG14" i="4" s="1"/>
  <c r="AF14" i="4"/>
  <c r="O64" i="2" l="1"/>
  <c r="P64" i="2" s="1"/>
  <c r="M64" i="2"/>
  <c r="O63" i="2"/>
  <c r="P63" i="2" s="1"/>
  <c r="M63" i="2"/>
  <c r="O62" i="2"/>
  <c r="P62" i="2" s="1"/>
  <c r="M62" i="2"/>
  <c r="O61" i="2"/>
  <c r="P61" i="2" s="1"/>
  <c r="M61" i="2"/>
  <c r="O60" i="2"/>
  <c r="P60" i="2" s="1"/>
  <c r="M60" i="2"/>
  <c r="O58" i="2"/>
  <c r="P58" i="2" s="1"/>
  <c r="M58" i="2"/>
  <c r="O57" i="2"/>
  <c r="M57" i="2"/>
  <c r="O65" i="2" l="1"/>
  <c r="M65" i="2"/>
  <c r="P57" i="2"/>
  <c r="P65" i="2" s="1"/>
  <c r="O44" i="2"/>
  <c r="P44" i="2" s="1"/>
  <c r="C44" i="2"/>
  <c r="E44" i="2"/>
  <c r="C26" i="2"/>
  <c r="E26" i="2"/>
  <c r="C27" i="2"/>
  <c r="E27" i="2"/>
  <c r="C28" i="2"/>
  <c r="E28" i="2"/>
  <c r="C29" i="2"/>
  <c r="E29" i="2"/>
  <c r="C30" i="2"/>
  <c r="E30" i="2"/>
  <c r="C31" i="2"/>
  <c r="E31" i="2"/>
  <c r="C32" i="2"/>
  <c r="E32" i="2"/>
  <c r="C33" i="2"/>
  <c r="E33" i="2"/>
  <c r="C34" i="2"/>
  <c r="E34" i="2"/>
  <c r="C35" i="2"/>
  <c r="E35" i="2"/>
  <c r="C36" i="2"/>
  <c r="E36" i="2"/>
  <c r="C37" i="2"/>
  <c r="E37" i="2"/>
  <c r="C38" i="2"/>
  <c r="E38" i="2"/>
  <c r="C39" i="2"/>
  <c r="E39" i="2"/>
  <c r="C40" i="2"/>
  <c r="E40" i="2"/>
  <c r="C41" i="2"/>
  <c r="E41" i="2"/>
  <c r="C42" i="2"/>
  <c r="E42" i="2"/>
  <c r="C43" i="2"/>
  <c r="E43" i="2"/>
  <c r="O26" i="2"/>
  <c r="P26" i="2" s="1"/>
  <c r="O27" i="2"/>
  <c r="P27" i="2" s="1"/>
  <c r="O28" i="2"/>
  <c r="P28" i="2" s="1"/>
  <c r="O29" i="2"/>
  <c r="P29" i="2" s="1"/>
  <c r="O30" i="2"/>
  <c r="P30" i="2" s="1"/>
  <c r="O31" i="2"/>
  <c r="P31" i="2" s="1"/>
  <c r="O32" i="2"/>
  <c r="P32" i="2" s="1"/>
  <c r="O33" i="2"/>
  <c r="P33" i="2" s="1"/>
  <c r="O34" i="2"/>
  <c r="P34" i="2" s="1"/>
  <c r="O35" i="2"/>
  <c r="P35" i="2" s="1"/>
  <c r="O36" i="2"/>
  <c r="P36" i="2" s="1"/>
  <c r="O37" i="2"/>
  <c r="P37" i="2" s="1"/>
  <c r="O38" i="2"/>
  <c r="P38" i="2" s="1"/>
  <c r="O39" i="2"/>
  <c r="P39" i="2" s="1"/>
  <c r="O40" i="2"/>
  <c r="P40" i="2" s="1"/>
  <c r="O41" i="2"/>
  <c r="P41" i="2" s="1"/>
  <c r="O42" i="2"/>
  <c r="P42" i="2" s="1"/>
  <c r="O43" i="2"/>
  <c r="P43" i="2" s="1"/>
  <c r="O25" i="2"/>
  <c r="P25" i="2" s="1"/>
  <c r="E25" i="2"/>
  <c r="C25" i="2"/>
  <c r="O24" i="2"/>
  <c r="E24" i="2"/>
  <c r="C24" i="2"/>
  <c r="O11" i="2"/>
  <c r="P11" i="2" s="1"/>
  <c r="M53" i="2"/>
  <c r="E53" i="2"/>
  <c r="C53" i="2"/>
  <c r="K12" i="2"/>
  <c r="J12" i="2"/>
  <c r="M11" i="2"/>
  <c r="M45" i="2" l="1"/>
  <c r="P24" i="2"/>
  <c r="P45" i="2" s="1"/>
  <c r="B78" i="2"/>
  <c r="O53" i="2"/>
  <c r="O18" i="2"/>
  <c r="P18" i="2" s="1"/>
  <c r="M18" i="2"/>
  <c r="E18" i="2"/>
  <c r="C18" i="2"/>
  <c r="O17" i="2"/>
  <c r="M17" i="2"/>
  <c r="M19" i="2" s="1"/>
  <c r="E17" i="2"/>
  <c r="C17" i="2"/>
  <c r="O45" i="2" l="1"/>
  <c r="O54" i="2"/>
  <c r="G78" i="2"/>
  <c r="M54" i="2"/>
  <c r="P53" i="2"/>
  <c r="P54" i="2" s="1"/>
  <c r="P17" i="2"/>
  <c r="P19" i="2" s="1"/>
  <c r="O10" i="2" l="1"/>
  <c r="P10" i="2" s="1"/>
  <c r="O9" i="2"/>
  <c r="M10" i="2"/>
  <c r="M9" i="2"/>
  <c r="C10" i="2"/>
  <c r="E10" i="2"/>
  <c r="E9" i="2"/>
  <c r="C9" i="2"/>
  <c r="M12" i="2" l="1"/>
  <c r="O12" i="2"/>
  <c r="G79" i="2"/>
  <c r="P9" i="2"/>
  <c r="P12" i="2" s="1"/>
</calcChain>
</file>

<file path=xl/sharedStrings.xml><?xml version="1.0" encoding="utf-8"?>
<sst xmlns="http://schemas.openxmlformats.org/spreadsheetml/2006/main" count="195" uniqueCount="61">
  <si>
    <t xml:space="preserve"> </t>
  </si>
  <si>
    <t>Turno</t>
  </si>
  <si>
    <t>Dia</t>
  </si>
  <si>
    <t>Nro</t>
  </si>
  <si>
    <t>Descripción</t>
  </si>
  <si>
    <t>Total Facturación</t>
  </si>
  <si>
    <t>US$</t>
  </si>
  <si>
    <t>Total</t>
  </si>
  <si>
    <t>Total de Facturación</t>
  </si>
  <si>
    <t>Tipo de Servicio</t>
  </si>
  <si>
    <t>Factura</t>
  </si>
  <si>
    <t>Fecha Despacho</t>
  </si>
  <si>
    <t>Referencia</t>
  </si>
  <si>
    <t>Código SAP</t>
  </si>
  <si>
    <t>Servicio</t>
  </si>
  <si>
    <t>N° Pallets</t>
  </si>
  <si>
    <t>Peso Unitario</t>
  </si>
  <si>
    <t>Venta</t>
  </si>
  <si>
    <t>Unidad</t>
  </si>
  <si>
    <t>Medida</t>
  </si>
  <si>
    <t>DIA</t>
  </si>
  <si>
    <t>PAL</t>
  </si>
  <si>
    <t>Tarifa (USS)</t>
  </si>
  <si>
    <t>Semana</t>
  </si>
  <si>
    <t>CARGA/DESCARGA</t>
  </si>
  <si>
    <t>Cantidad despachada</t>
  </si>
  <si>
    <t>Facturado</t>
  </si>
  <si>
    <t xml:space="preserve">SERVICIO DE CARGA A  GRANEL  PT </t>
  </si>
  <si>
    <t>SERVICIO DE ETIQUETADO DE PT</t>
  </si>
  <si>
    <t>ACONDICIONADOS</t>
  </si>
  <si>
    <t xml:space="preserve">SERVICIO DE DESCARGA PALETIZADA DE  PT </t>
  </si>
  <si>
    <t>martes</t>
  </si>
  <si>
    <t>PICKING SUELTO</t>
  </si>
  <si>
    <t>PICKING DIRIGIDO</t>
  </si>
  <si>
    <t>Producto externo</t>
  </si>
  <si>
    <t>Inicial</t>
  </si>
  <si>
    <t>Posiciones</t>
  </si>
  <si>
    <t>Ingresos</t>
  </si>
  <si>
    <t>Despachos</t>
  </si>
  <si>
    <t>Fijo</t>
  </si>
  <si>
    <t>Monto USD</t>
  </si>
  <si>
    <t>Tipo de servicio</t>
  </si>
  <si>
    <t>Nro de posicicones fijas</t>
  </si>
  <si>
    <t>Tarifa fija</t>
  </si>
  <si>
    <t>Total US$</t>
  </si>
  <si>
    <t>CTP-336-23</t>
  </si>
  <si>
    <t>PT0000090</t>
  </si>
  <si>
    <t>PERICO FILETE C/PIEL S/ESPINA 3-5LB 50LB</t>
  </si>
  <si>
    <t>PT0000091</t>
  </si>
  <si>
    <t>PERICO FILETE C/PIEL S/ESPINA 5/7LB 50LB</t>
  </si>
  <si>
    <t>SERVICIO DE CARGA A GRANEL DE PT</t>
  </si>
  <si>
    <t>Facturación  al 27.01.2024.</t>
  </si>
  <si>
    <t>Oceano Enero 2024 - Facturación servicios del CD</t>
  </si>
  <si>
    <t>Resumen Enero 2024:</t>
  </si>
  <si>
    <t xml:space="preserve">Almacenamiento fijo Enero </t>
  </si>
  <si>
    <t>A33-0000018</t>
  </si>
  <si>
    <t>GRR SALIDA</t>
  </si>
  <si>
    <t xml:space="preserve">CANT PALLET </t>
  </si>
  <si>
    <t>TARIFA</t>
  </si>
  <si>
    <t>TOTAL</t>
  </si>
  <si>
    <t xml:space="preserve">BULTOS RETIRADOS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</si>
</sst>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[$$-409]* #,##0.00_ ;_-[$$-409]* \-#,##0.00\ ;_-[$$-409]* &quot;-&quot;??_ ;_-@_ "/>
    <numFmt numFmtId="167" formatCode="#,##0.000;[Red]#,##0.000"/>
    <numFmt numFmtId="168" formatCode="_(* #,##0_);_(* \(#,##0\);_(* &quot;-&quot;??_);_(@_)"/>
    <numFmt numFmtId="169" formatCode="[$€-280A]\ #,##0.00\ ;[$€-280A]&quot; (&quot;#,##0.00\);[$€-280A]&quot; -&quot;#\ "/>
    <numFmt numFmtId="170" formatCode="&quot; S/. &quot;#,##0.00\ ;&quot; S/. (&quot;#,##0.00\);&quot; S/. -&quot;#\ ;@\ "/>
    <numFmt numFmtId="171" formatCode="#,##0.00\ ;\(#,##0.00\);\-#\ ;@\ "/>
    <numFmt numFmtId="172" formatCode="&quot; $&quot;#,##0.00\ ;&quot;-$&quot;#,##0.00\ ;&quot; $-&quot;#\ ;@\ "/>
    <numFmt numFmtId="173" formatCode="[$S/-280A]#,##0.00;[Red][$S/-280A]\-#,##0.00"/>
    <numFmt numFmtId="174" formatCode="_-[$$-80A]* #,##0.00_-;\-[$$-80A]* #,##0.00_-;_-[$$-80A]* &quot;-&quot;??_-;_-@_-"/>
    <numFmt numFmtId="175" formatCode="_-* #,##0_-;\-* #,##0_-;_-* &quot;-&quot;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1"/>
    </font>
    <font>
      <b/>
      <i/>
      <sz val="16"/>
      <color indexed="8"/>
      <name val="Calibri"/>
      <family val="2"/>
    </font>
    <font>
      <sz val="11"/>
      <color indexed="16"/>
      <name val="Calibri"/>
      <family val="2"/>
    </font>
    <font>
      <sz val="10"/>
      <color indexed="8"/>
      <name val="Mangal"/>
      <family val="1"/>
    </font>
    <font>
      <sz val="10"/>
      <color indexed="8"/>
      <name val="Mangal1"/>
    </font>
    <font>
      <sz val="11"/>
      <color indexed="60"/>
      <name val="Calibri"/>
      <family val="2"/>
    </font>
    <font>
      <b/>
      <i/>
      <u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theme="8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43"/>
        <b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hair">
        <color theme="2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4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9" borderId="0"/>
    <xf numFmtId="0" fontId="10" fillId="9" borderId="0"/>
    <xf numFmtId="0" fontId="10" fillId="12" borderId="0"/>
    <xf numFmtId="0" fontId="10" fillId="12" borderId="0"/>
    <xf numFmtId="0" fontId="10" fillId="15" borderId="0"/>
    <xf numFmtId="0" fontId="10" fillId="15" borderId="0"/>
    <xf numFmtId="0" fontId="13" fillId="16" borderId="0"/>
    <xf numFmtId="0" fontId="13" fillId="16" borderId="0"/>
    <xf numFmtId="0" fontId="13" fillId="13" borderId="0"/>
    <xf numFmtId="0" fontId="13" fillId="13" borderId="0"/>
    <xf numFmtId="0" fontId="13" fillId="14" borderId="0"/>
    <xf numFmtId="0" fontId="13" fillId="14" borderId="0"/>
    <xf numFmtId="0" fontId="13" fillId="17" borderId="0"/>
    <xf numFmtId="0" fontId="13" fillId="17" borderId="0"/>
    <xf numFmtId="0" fontId="13" fillId="18" borderId="0"/>
    <xf numFmtId="0" fontId="13" fillId="18" borderId="0"/>
    <xf numFmtId="0" fontId="13" fillId="19" borderId="0"/>
    <xf numFmtId="0" fontId="13" fillId="19" borderId="0"/>
    <xf numFmtId="0" fontId="14" fillId="8" borderId="0"/>
    <xf numFmtId="0" fontId="14" fillId="8" borderId="0"/>
    <xf numFmtId="0" fontId="15" fillId="5" borderId="8"/>
    <xf numFmtId="0" fontId="15" fillId="5" borderId="8"/>
    <xf numFmtId="0" fontId="16" fillId="20" borderId="9"/>
    <xf numFmtId="0" fontId="16" fillId="20" borderId="9"/>
    <xf numFmtId="0" fontId="17" fillId="0" borderId="10"/>
    <xf numFmtId="0" fontId="17" fillId="0" borderId="10"/>
    <xf numFmtId="0" fontId="18" fillId="0" borderId="0"/>
    <xf numFmtId="0" fontId="18" fillId="0" borderId="0"/>
    <xf numFmtId="0" fontId="19" fillId="21" borderId="0"/>
    <xf numFmtId="0" fontId="19" fillId="13" borderId="0"/>
    <xf numFmtId="0" fontId="19" fillId="21" borderId="0"/>
    <xf numFmtId="0" fontId="10" fillId="6" borderId="0"/>
    <xf numFmtId="0" fontId="10" fillId="6" borderId="0"/>
    <xf numFmtId="0" fontId="13" fillId="12" borderId="0"/>
    <xf numFmtId="0" fontId="13" fillId="22" borderId="0"/>
    <xf numFmtId="0" fontId="13" fillId="22" borderId="0"/>
    <xf numFmtId="0" fontId="10" fillId="23" borderId="0"/>
    <xf numFmtId="0" fontId="10" fillId="21" borderId="0"/>
    <xf numFmtId="0" fontId="13" fillId="20" borderId="0"/>
    <xf numFmtId="0" fontId="13" fillId="24" borderId="0"/>
    <xf numFmtId="0" fontId="13" fillId="24" borderId="0"/>
    <xf numFmtId="0" fontId="10" fillId="23" borderId="0"/>
    <xf numFmtId="0" fontId="10" fillId="8" borderId="0"/>
    <xf numFmtId="0" fontId="13" fillId="21" borderId="0"/>
    <xf numFmtId="0" fontId="13" fillId="20" borderId="0"/>
    <xf numFmtId="0" fontId="13" fillId="20" borderId="0"/>
    <xf numFmtId="0" fontId="10" fillId="6" borderId="0"/>
    <xf numFmtId="0" fontId="10" fillId="21" borderId="0"/>
    <xf numFmtId="0" fontId="13" fillId="21" borderId="0"/>
    <xf numFmtId="0" fontId="13" fillId="22" borderId="0"/>
    <xf numFmtId="0" fontId="13" fillId="22" borderId="0"/>
    <xf numFmtId="0" fontId="10" fillId="10" borderId="0"/>
    <xf numFmtId="0" fontId="10" fillId="6" borderId="0"/>
    <xf numFmtId="0" fontId="13" fillId="12" borderId="0"/>
    <xf numFmtId="0" fontId="13" fillId="18" borderId="0"/>
    <xf numFmtId="0" fontId="13" fillId="18" borderId="0"/>
    <xf numFmtId="0" fontId="10" fillId="23" borderId="0"/>
    <xf numFmtId="0" fontId="10" fillId="11" borderId="0"/>
    <xf numFmtId="0" fontId="13" fillId="11" borderId="0"/>
    <xf numFmtId="0" fontId="13" fillId="19" borderId="0"/>
    <xf numFmtId="0" fontId="13" fillId="19" borderId="0"/>
    <xf numFmtId="0" fontId="20" fillId="11" borderId="8"/>
    <xf numFmtId="0" fontId="20" fillId="11" borderId="8"/>
    <xf numFmtId="169" fontId="12" fillId="0" borderId="0"/>
    <xf numFmtId="170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7" borderId="0"/>
    <xf numFmtId="0" fontId="23" fillId="7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72" fontId="12" fillId="0" borderId="0"/>
    <xf numFmtId="0" fontId="26" fillId="25" borderId="0"/>
    <xf numFmtId="0" fontId="26" fillId="25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23" borderId="11"/>
    <xf numFmtId="0" fontId="12" fillId="23" borderId="11"/>
    <xf numFmtId="9" fontId="1" fillId="0" borderId="0" applyFont="0" applyFill="0" applyBorder="0" applyAlignment="0" applyProtection="0"/>
    <xf numFmtId="9" fontId="12" fillId="0" borderId="0"/>
    <xf numFmtId="9" fontId="21" fillId="0" borderId="0"/>
    <xf numFmtId="0" fontId="27" fillId="0" borderId="0"/>
    <xf numFmtId="173" fontId="27" fillId="0" borderId="0"/>
    <xf numFmtId="0" fontId="28" fillId="5" borderId="9"/>
    <xf numFmtId="0" fontId="28" fillId="5" borderId="9"/>
    <xf numFmtId="0" fontId="29" fillId="0" borderId="0"/>
    <xf numFmtId="0" fontId="29" fillId="0" borderId="0"/>
    <xf numFmtId="0" fontId="30" fillId="0" borderId="0"/>
    <xf numFmtId="0" fontId="30" fillId="0" borderId="0"/>
    <xf numFmtId="0" fontId="31" fillId="0" borderId="12"/>
    <xf numFmtId="0" fontId="31" fillId="0" borderId="12"/>
    <xf numFmtId="0" fontId="32" fillId="0" borderId="13"/>
    <xf numFmtId="0" fontId="32" fillId="0" borderId="13"/>
    <xf numFmtId="0" fontId="18" fillId="0" borderId="14"/>
    <xf numFmtId="0" fontId="18" fillId="0" borderId="14"/>
    <xf numFmtId="0" fontId="33" fillId="0" borderId="0"/>
    <xf numFmtId="0" fontId="33" fillId="0" borderId="0"/>
    <xf numFmtId="0" fontId="34" fillId="0" borderId="0"/>
    <xf numFmtId="0" fontId="19" fillId="0" borderId="15"/>
    <xf numFmtId="0" fontId="19" fillId="0" borderId="15"/>
    <xf numFmtId="0" fontId="36" fillId="0" borderId="0"/>
    <xf numFmtId="0" fontId="35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0" fillId="0" borderId="0" xfId="2" applyNumberFormat="1" applyFont="1"/>
    <xf numFmtId="0" fontId="4" fillId="0" borderId="0" xfId="1" applyFont="1"/>
    <xf numFmtId="165" fontId="5" fillId="0" borderId="0" xfId="2" applyNumberFormat="1" applyFont="1"/>
    <xf numFmtId="164" fontId="0" fillId="0" borderId="0" xfId="2" applyFont="1" applyFill="1"/>
    <xf numFmtId="16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165" fontId="7" fillId="0" borderId="0" xfId="2" applyNumberFormat="1" applyFont="1" applyFill="1" applyBorder="1"/>
    <xf numFmtId="166" fontId="7" fillId="0" borderId="0" xfId="2" applyNumberFormat="1" applyFont="1" applyFill="1" applyBorder="1"/>
    <xf numFmtId="165" fontId="3" fillId="0" borderId="0" xfId="2" applyNumberFormat="1" applyFont="1" applyBorder="1" applyAlignment="1">
      <alignment horizontal="center"/>
    </xf>
    <xf numFmtId="0" fontId="8" fillId="0" borderId="0" xfId="1" applyFont="1"/>
    <xf numFmtId="0" fontId="2" fillId="2" borderId="1" xfId="1" applyFont="1" applyFill="1" applyBorder="1" applyAlignment="1">
      <alignment horizontal="center" vertical="center" wrapText="1"/>
    </xf>
    <xf numFmtId="16" fontId="6" fillId="3" borderId="5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center"/>
    </xf>
    <xf numFmtId="164" fontId="6" fillId="3" borderId="5" xfId="3" applyFont="1" applyFill="1" applyBorder="1" applyAlignment="1">
      <alignment horizontal="center"/>
    </xf>
    <xf numFmtId="166" fontId="6" fillId="3" borderId="5" xfId="1" applyNumberFormat="1" applyFont="1" applyFill="1" applyBorder="1"/>
    <xf numFmtId="166" fontId="6" fillId="3" borderId="5" xfId="1" applyNumberFormat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4" fontId="1" fillId="0" borderId="0" xfId="1" applyNumberFormat="1" applyAlignment="1">
      <alignment horizontal="center"/>
    </xf>
    <xf numFmtId="0" fontId="2" fillId="26" borderId="1" xfId="1" applyFont="1" applyFill="1" applyBorder="1" applyAlignment="1">
      <alignment horizontal="center" vertical="center" wrapText="1"/>
    </xf>
    <xf numFmtId="165" fontId="2" fillId="26" borderId="2" xfId="2" applyNumberFormat="1" applyFont="1" applyFill="1" applyBorder="1" applyAlignment="1">
      <alignment horizontal="center" vertical="center" wrapText="1"/>
    </xf>
    <xf numFmtId="165" fontId="2" fillId="26" borderId="3" xfId="2" applyNumberFormat="1" applyFont="1" applyFill="1" applyBorder="1" applyAlignment="1">
      <alignment horizontal="center" vertical="center" wrapText="1"/>
    </xf>
    <xf numFmtId="165" fontId="2" fillId="26" borderId="4" xfId="2" applyNumberFormat="1" applyFont="1" applyFill="1" applyBorder="1" applyAlignment="1">
      <alignment horizontal="center" vertical="center" wrapText="1"/>
    </xf>
    <xf numFmtId="0" fontId="37" fillId="3" borderId="5" xfId="1" applyFont="1" applyFill="1" applyBorder="1" applyAlignment="1">
      <alignment horizontal="center"/>
    </xf>
    <xf numFmtId="16" fontId="7" fillId="27" borderId="5" xfId="1" applyNumberFormat="1" applyFont="1" applyFill="1" applyBorder="1" applyAlignment="1">
      <alignment horizontal="center"/>
    </xf>
    <xf numFmtId="0" fontId="7" fillId="27" borderId="5" xfId="1" applyFont="1" applyFill="1" applyBorder="1"/>
    <xf numFmtId="0" fontId="7" fillId="27" borderId="5" xfId="1" applyFont="1" applyFill="1" applyBorder="1" applyAlignment="1">
      <alignment horizontal="center"/>
    </xf>
    <xf numFmtId="168" fontId="7" fillId="27" borderId="5" xfId="2" applyNumberFormat="1" applyFont="1" applyFill="1" applyBorder="1"/>
    <xf numFmtId="165" fontId="7" fillId="27" borderId="5" xfId="2" applyNumberFormat="1" applyFont="1" applyFill="1" applyBorder="1"/>
    <xf numFmtId="166" fontId="7" fillId="27" borderId="5" xfId="1" applyNumberFormat="1" applyFont="1" applyFill="1" applyBorder="1" applyAlignment="1">
      <alignment horizontal="center"/>
    </xf>
    <xf numFmtId="168" fontId="6" fillId="0" borderId="7" xfId="3" applyNumberFormat="1" applyFont="1" applyBorder="1" applyAlignment="1">
      <alignment horizontal="center" vertical="center"/>
    </xf>
    <xf numFmtId="16" fontId="5" fillId="0" borderId="0" xfId="1" applyNumberFormat="1" applyFont="1" applyAlignment="1">
      <alignment horizontal="left"/>
    </xf>
    <xf numFmtId="16" fontId="7" fillId="0" borderId="0" xfId="1" applyNumberFormat="1" applyFont="1" applyAlignment="1">
      <alignment horizontal="left"/>
    </xf>
    <xf numFmtId="16" fontId="38" fillId="0" borderId="0" xfId="1" applyNumberFormat="1" applyFont="1" applyAlignment="1">
      <alignment horizontal="left"/>
    </xf>
    <xf numFmtId="0" fontId="2" fillId="26" borderId="16" xfId="1" applyFont="1" applyFill="1" applyBorder="1" applyAlignment="1">
      <alignment vertical="center" wrapText="1"/>
    </xf>
    <xf numFmtId="0" fontId="2" fillId="26" borderId="17" xfId="1" applyFont="1" applyFill="1" applyBorder="1" applyAlignment="1">
      <alignment vertical="center" wrapText="1"/>
    </xf>
    <xf numFmtId="0" fontId="2" fillId="26" borderId="18" xfId="1" applyFont="1" applyFill="1" applyBorder="1" applyAlignment="1">
      <alignment vertical="center" wrapText="1"/>
    </xf>
    <xf numFmtId="0" fontId="2" fillId="26" borderId="2" xfId="1" applyFont="1" applyFill="1" applyBorder="1" applyAlignment="1">
      <alignment vertical="center" wrapText="1"/>
    </xf>
    <xf numFmtId="0" fontId="2" fillId="26" borderId="3" xfId="1" applyFont="1" applyFill="1" applyBorder="1" applyAlignment="1">
      <alignment vertical="center" wrapText="1"/>
    </xf>
    <xf numFmtId="0" fontId="2" fillId="26" borderId="4" xfId="1" applyFont="1" applyFill="1" applyBorder="1" applyAlignment="1">
      <alignment vertical="center" wrapText="1"/>
    </xf>
    <xf numFmtId="174" fontId="7" fillId="27" borderId="5" xfId="2" applyNumberFormat="1" applyFont="1" applyFill="1" applyBorder="1"/>
    <xf numFmtId="166" fontId="6" fillId="0" borderId="6" xfId="1" applyNumberFormat="1" applyFont="1" applyBorder="1" applyAlignment="1">
      <alignment horizontal="center" vertical="center"/>
    </xf>
    <xf numFmtId="164" fontId="6" fillId="0" borderId="0" xfId="3" applyFont="1" applyBorder="1" applyAlignment="1">
      <alignment vertical="center"/>
    </xf>
    <xf numFmtId="167" fontId="6" fillId="0" borderId="0" xfId="1" applyNumberFormat="1" applyFont="1" applyAlignment="1">
      <alignment horizontal="center" vertical="center"/>
    </xf>
    <xf numFmtId="164" fontId="6" fillId="0" borderId="0" xfId="3" applyFont="1" applyBorder="1" applyAlignment="1">
      <alignment horizontal="center"/>
    </xf>
    <xf numFmtId="0" fontId="37" fillId="28" borderId="5" xfId="1" applyFont="1" applyFill="1" applyBorder="1" applyAlignment="1">
      <alignment horizontal="center"/>
    </xf>
    <xf numFmtId="0" fontId="37" fillId="0" borderId="5" xfId="1" applyFont="1" applyBorder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/>
    <xf numFmtId="0" fontId="39" fillId="0" borderId="0" xfId="0" applyFont="1"/>
    <xf numFmtId="0" fontId="39" fillId="0" borderId="19" xfId="0" applyFont="1" applyBorder="1" applyAlignment="1">
      <alignment horizontal="center"/>
    </xf>
    <xf numFmtId="0" fontId="39" fillId="0" borderId="20" xfId="0" applyFont="1" applyBorder="1" applyAlignment="1">
      <alignment horizontal="center"/>
    </xf>
    <xf numFmtId="0" fontId="39" fillId="0" borderId="21" xfId="0" applyFont="1" applyBorder="1"/>
    <xf numFmtId="0" fontId="39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39" fillId="0" borderId="23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29" borderId="23" xfId="0" applyFont="1" applyFill="1" applyBorder="1"/>
    <xf numFmtId="0" fontId="3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175" fontId="39" fillId="28" borderId="24" xfId="172" applyNumberFormat="1" applyFont="1" applyFill="1" applyBorder="1"/>
    <xf numFmtId="0" fontId="2" fillId="3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5" fontId="0" fillId="0" borderId="0" xfId="321" applyNumberFormat="1" applyFont="1" applyAlignment="1">
      <alignment horizontal="center" vertical="center"/>
    </xf>
    <xf numFmtId="0" fontId="39" fillId="27" borderId="0" xfId="0" applyFont="1" applyFill="1"/>
    <xf numFmtId="0" fontId="0" fillId="27" borderId="0" xfId="0" applyFill="1"/>
    <xf numFmtId="174" fontId="39" fillId="27" borderId="0" xfId="0" applyNumberFormat="1" applyFont="1" applyFill="1" applyAlignment="1">
      <alignment horizontal="center" vertical="center"/>
    </xf>
    <xf numFmtId="0" fontId="2" fillId="26" borderId="0" xfId="1" applyFont="1" applyFill="1" applyAlignment="1">
      <alignment horizontal="center" vertical="center" wrapText="1"/>
    </xf>
    <xf numFmtId="165" fontId="2" fillId="26" borderId="0" xfId="2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164" fontId="39" fillId="0" borderId="0" xfId="2" applyFont="1" applyFill="1" applyAlignment="1">
      <alignment wrapText="1"/>
    </xf>
    <xf numFmtId="164" fontId="39" fillId="0" borderId="0" xfId="2" applyFont="1" applyFill="1"/>
    <xf numFmtId="0" fontId="39" fillId="28" borderId="0" xfId="1" applyFont="1" applyFill="1"/>
    <xf numFmtId="164" fontId="39" fillId="28" borderId="0" xfId="1" applyNumberFormat="1" applyFont="1" applyFill="1"/>
    <xf numFmtId="164" fontId="7" fillId="28" borderId="0" xfId="1" applyNumberFormat="1" applyFont="1" applyFill="1"/>
    <xf numFmtId="164" fontId="39" fillId="0" borderId="0" xfId="2" applyFont="1" applyFill="1" applyAlignment="1"/>
    <xf numFmtId="168" fontId="7" fillId="31" borderId="0" xfId="1" applyNumberFormat="1" applyFont="1" applyFill="1"/>
    <xf numFmtId="164" fontId="39" fillId="0" borderId="0" xfId="2" applyFont="1" applyFill="1" applyAlignment="1">
      <alignment horizontal="center" wrapText="1"/>
    </xf>
    <xf numFmtId="164" fontId="1" fillId="0" borderId="0" xfId="1" applyNumberFormat="1"/>
  </cellXfs>
  <cellStyles count="323">
    <cellStyle name="20% - Énfasis1 2" xfId="21" xr:uid="{5D308B5E-A3A9-4F25-86A1-E6FDD5107596}"/>
    <cellStyle name="20% - Énfasis1 2 2" xfId="22" xr:uid="{DD324B57-E19D-4992-9711-7762A6B1BF87}"/>
    <cellStyle name="20% - Énfasis2 2" xfId="23" xr:uid="{854EBCE1-1FAE-4740-A785-AFDD6969B4FA}"/>
    <cellStyle name="20% - Énfasis2 2 2" xfId="24" xr:uid="{1016375D-F12E-419D-AA16-8EA245D168CB}"/>
    <cellStyle name="20% - Énfasis3 2" xfId="25" xr:uid="{B5D46313-D672-431D-BFEA-0F5C0A19CB4D}"/>
    <cellStyle name="20% - Énfasis3 2 2" xfId="26" xr:uid="{964B2830-C4EB-479D-B62A-7FFCDCA5AB38}"/>
    <cellStyle name="20% - Énfasis4 2" xfId="27" xr:uid="{9C1803A8-8B0E-416A-9555-F4A3C539D0D3}"/>
    <cellStyle name="20% - Énfasis4 2 2" xfId="28" xr:uid="{33704A9E-EC21-4328-9792-8F5F9B154030}"/>
    <cellStyle name="20% - Énfasis5 2" xfId="29" xr:uid="{62906F70-AF36-48AF-B4E3-6F941DF50C2A}"/>
    <cellStyle name="20% - Énfasis5 2 2" xfId="30" xr:uid="{13C43D12-9D31-4C76-9AB3-82E28BE98825}"/>
    <cellStyle name="20% - Énfasis6 2" xfId="31" xr:uid="{F8BE437F-4A27-452A-8D7B-AEE3DCA439A5}"/>
    <cellStyle name="20% - Énfasis6 2 2" xfId="32" xr:uid="{81E40799-EE08-406F-9E39-B31D36F39BE6}"/>
    <cellStyle name="40% - Énfasis1 2" xfId="33" xr:uid="{64B1C9B9-CF33-4E97-9C8D-D3089D497A03}"/>
    <cellStyle name="40% - Énfasis1 2 2" xfId="34" xr:uid="{8A937502-8D4B-4E4B-9AF1-9AE0B380D7E9}"/>
    <cellStyle name="40% - Énfasis2 2" xfId="35" xr:uid="{E36F4D80-2FB5-4C3F-957D-D09F5D6BB897}"/>
    <cellStyle name="40% - Énfasis2 2 2" xfId="36" xr:uid="{61C5AA26-0A2C-4364-9FA6-933B8F7991F0}"/>
    <cellStyle name="40% - Énfasis3 2" xfId="37" xr:uid="{5357AC7C-2221-4B49-B9A2-41B452BD6CA7}"/>
    <cellStyle name="40% - Énfasis3 2 2" xfId="38" xr:uid="{81116469-84B6-4AE7-8396-CCAAB8EDDB54}"/>
    <cellStyle name="40% - Énfasis4 2" xfId="39" xr:uid="{4739BD8C-D05C-4E52-A5D9-C19913DEEAE8}"/>
    <cellStyle name="40% - Énfasis4 2 2" xfId="40" xr:uid="{2D64663B-887B-4F90-BB27-B9AF4F942C5F}"/>
    <cellStyle name="40% - Énfasis5 2" xfId="41" xr:uid="{D14FA0C6-0562-48C9-8B49-1BFA9909DE5A}"/>
    <cellStyle name="40% - Énfasis5 2 2" xfId="42" xr:uid="{84930D52-357F-4200-830B-72F3DD2ED334}"/>
    <cellStyle name="40% - Énfasis6 2" xfId="43" xr:uid="{F6BC1F24-9B79-4917-B63F-B9EB63EF6D99}"/>
    <cellStyle name="40% - Énfasis6 2 2" xfId="44" xr:uid="{DD0D556F-C868-41E3-AC82-C4E1C1C78DD4}"/>
    <cellStyle name="60% - Énfasis1 2" xfId="45" xr:uid="{E3B5B02C-E88A-4EE6-881A-42F29DA11E36}"/>
    <cellStyle name="60% - Énfasis1 2 2" xfId="46" xr:uid="{DF5C43AF-3E52-4DA6-9C8B-5F7209D326F6}"/>
    <cellStyle name="60% - Énfasis2 2" xfId="47" xr:uid="{A1E6E4A3-ACC4-4698-A8CA-5541543AEC72}"/>
    <cellStyle name="60% - Énfasis2 2 2" xfId="48" xr:uid="{FB0A4832-2299-446A-83D0-9D864E081856}"/>
    <cellStyle name="60% - Énfasis3 2" xfId="49" xr:uid="{699A7C2F-FD2F-45D5-95EA-8D79EFB909D2}"/>
    <cellStyle name="60% - Énfasis3 2 2" xfId="50" xr:uid="{7D5C4503-EC85-4E2B-BD9F-0146F856A66E}"/>
    <cellStyle name="60% - Énfasis4 2" xfId="51" xr:uid="{E817C3E6-2C19-4DD0-9CA9-0D3C0F391F2D}"/>
    <cellStyle name="60% - Énfasis4 2 2" xfId="52" xr:uid="{C6CBC448-947C-4CE4-9AD9-D0586060E933}"/>
    <cellStyle name="60% - Énfasis5 2" xfId="53" xr:uid="{A762E87E-EAAB-4486-8443-D0585D1821B6}"/>
    <cellStyle name="60% - Énfasis5 2 2" xfId="54" xr:uid="{29272870-2DD7-4FC3-9EE8-0DF998B7F7F7}"/>
    <cellStyle name="60% - Énfasis6 2" xfId="55" xr:uid="{1092AFC9-7BB8-468C-A729-FD984D271402}"/>
    <cellStyle name="60% - Énfasis6 2 2" xfId="56" xr:uid="{2DC19DC2-A02E-4CAE-B494-7DF0FEFC2181}"/>
    <cellStyle name="Buena 2" xfId="57" xr:uid="{7C01B478-AB4E-4110-BADB-FA17D9156EDC}"/>
    <cellStyle name="Buena 2 2" xfId="58" xr:uid="{273B3B67-5756-40BA-A824-BC4D3E939DB7}"/>
    <cellStyle name="Cálculo 2" xfId="59" xr:uid="{2F26B236-C919-4082-90A7-78F9EFE627B6}"/>
    <cellStyle name="Cálculo 2 2" xfId="60" xr:uid="{A8A947A8-C1A3-49CD-8C51-7447B02AC31F}"/>
    <cellStyle name="Celda de comprobación 2" xfId="61" xr:uid="{D182B41E-1CFE-41DE-9588-C57EA5274A58}"/>
    <cellStyle name="Celda de comprobación 2 2" xfId="62" xr:uid="{6EE49F2A-3618-4130-9C8B-35C48C229ADF}"/>
    <cellStyle name="Celda vinculada 2" xfId="63" xr:uid="{D263D6D8-8DE9-4529-A344-590F7F5C086A}"/>
    <cellStyle name="Celda vinculada 2 2" xfId="64" xr:uid="{CCC7B7E9-9A51-4555-B971-242B9940B513}"/>
    <cellStyle name="Encabezado 4 2" xfId="65" xr:uid="{25E09DC0-6864-4AC9-91F1-9951A6734138}"/>
    <cellStyle name="Encabezado 4 2 2" xfId="66" xr:uid="{E544A921-B9C8-4D48-8CEF-AD8A6846ECCA}"/>
    <cellStyle name="Énfasis 1" xfId="67" xr:uid="{D97B6503-173A-41AC-93A8-061F0709071F}"/>
    <cellStyle name="Énfasis 2" xfId="68" xr:uid="{B2BD2638-9718-46F3-A317-6C31156C10C0}"/>
    <cellStyle name="Énfasis 3" xfId="69" xr:uid="{5987C750-5CC2-4EB8-BB4E-3A2598B519FD}"/>
    <cellStyle name="Énfasis1 - 20%" xfId="70" xr:uid="{2DA0E033-3DC5-4158-BBBB-9B5E6B487F5A}"/>
    <cellStyle name="Énfasis1 - 40%" xfId="71" xr:uid="{A228BEF1-52A1-46CA-9075-05FB42D651ED}"/>
    <cellStyle name="Énfasis1 - 60%" xfId="72" xr:uid="{D6BF1736-369C-4CA2-98FF-0D666B764A67}"/>
    <cellStyle name="Énfasis1 2" xfId="73" xr:uid="{F6E9B3D6-86A2-463A-8D3D-D9DECFCCA859}"/>
    <cellStyle name="Énfasis1 2 2" xfId="74" xr:uid="{5CC35E2B-8F57-4D79-8378-56B2A8617DFB}"/>
    <cellStyle name="Énfasis2 - 20%" xfId="75" xr:uid="{FE684F4A-76CE-431E-8EB9-DF235CEFCA0F}"/>
    <cellStyle name="Énfasis2 - 40%" xfId="76" xr:uid="{2F87911F-EA2A-4F0C-A569-15B699EA955D}"/>
    <cellStyle name="Énfasis2 - 60%" xfId="77" xr:uid="{46C860A0-3478-4453-9D62-575DF102F14A}"/>
    <cellStyle name="Énfasis2 2" xfId="78" xr:uid="{812961DE-FFEB-499E-8D3F-910B87757ACC}"/>
    <cellStyle name="Énfasis2 2 2" xfId="79" xr:uid="{F285C991-9137-4964-BBB2-965EC0DF0604}"/>
    <cellStyle name="Énfasis3 - 20%" xfId="80" xr:uid="{9A4A3413-7CF7-4581-8104-F0F908134339}"/>
    <cellStyle name="Énfasis3 - 40%" xfId="81" xr:uid="{27E5D1AF-6F9B-42B3-920E-37C5C68ED57C}"/>
    <cellStyle name="Énfasis3 - 60%" xfId="82" xr:uid="{0FB5FCD6-6FAA-4164-816A-4B4944EC6007}"/>
    <cellStyle name="Énfasis3 2" xfId="83" xr:uid="{45D5EC13-1572-4E00-8F0C-DD1C0347DE8F}"/>
    <cellStyle name="Énfasis3 2 2" xfId="84" xr:uid="{70B5A58F-330E-48C8-9443-655F4F8AFCBB}"/>
    <cellStyle name="Énfasis4 - 20%" xfId="85" xr:uid="{46E8749E-A38B-47A6-AB0D-DC12B4F3F4F5}"/>
    <cellStyle name="Énfasis4 - 40%" xfId="86" xr:uid="{81EC9175-441B-4901-A88E-DE6428C2B2CD}"/>
    <cellStyle name="Énfasis4 - 60%" xfId="87" xr:uid="{B99BA7A7-A5A5-4882-BCE1-83C32A775684}"/>
    <cellStyle name="Énfasis4 2" xfId="88" xr:uid="{35042951-C94F-458B-84AC-F8BF43AEB9A4}"/>
    <cellStyle name="Énfasis4 2 2" xfId="89" xr:uid="{4A7DBD23-7AB2-48C1-86AF-67F023861C11}"/>
    <cellStyle name="Énfasis5 - 20%" xfId="90" xr:uid="{6A597E0A-E468-4303-B432-EB75C57CB990}"/>
    <cellStyle name="Énfasis5 - 40%" xfId="91" xr:uid="{7F8556D3-8A37-4FF7-A153-133FE8A96984}"/>
    <cellStyle name="Énfasis5 - 60%" xfId="92" xr:uid="{4C988EA5-EC62-4EF4-B950-9C9205568B6B}"/>
    <cellStyle name="Énfasis5 2" xfId="93" xr:uid="{D5E0165A-73CB-4638-BFA6-8B34C3F98E3E}"/>
    <cellStyle name="Énfasis5 2 2" xfId="94" xr:uid="{18565FF0-1191-42B2-9082-B2470D26F8D5}"/>
    <cellStyle name="Énfasis6 - 20%" xfId="95" xr:uid="{698BACAC-ABDD-4AF4-8E2F-DDB6AB7E48BE}"/>
    <cellStyle name="Énfasis6 - 40%" xfId="96" xr:uid="{51FD701B-1A91-4A18-AEBD-56886C4249EA}"/>
    <cellStyle name="Énfasis6 - 60%" xfId="97" xr:uid="{3FE357FF-AEBA-4D12-90DA-AF3D2F124165}"/>
    <cellStyle name="Énfasis6 2" xfId="98" xr:uid="{17D7E0CB-34DE-4F85-A92B-E85418AE2E01}"/>
    <cellStyle name="Énfasis6 2 2" xfId="99" xr:uid="{B949D5A7-17AA-46BD-B494-FB9F3E543C6C}"/>
    <cellStyle name="Entrada 2" xfId="100" xr:uid="{A8C2C229-2D73-4659-9337-2308C78E1E97}"/>
    <cellStyle name="Entrada 2 2" xfId="101" xr:uid="{D5090486-C570-4CA5-9B1C-5D9D4919BEE1}"/>
    <cellStyle name="Euro" xfId="102" xr:uid="{B9EC1E59-FF9A-46EF-A705-6F99282B1084}"/>
    <cellStyle name="Excel_BuiltIn_Currency 1" xfId="103" xr:uid="{0044E837-B7EA-42CF-BAFC-DAF99AF2692B}"/>
    <cellStyle name="Heading" xfId="104" xr:uid="{42E6780B-CDDD-4C0E-8F2A-7896D8987816}"/>
    <cellStyle name="Heading1" xfId="105" xr:uid="{7F299D63-82E5-44CC-AA49-8D96A4E9F5EE}"/>
    <cellStyle name="Incorrecto 2" xfId="106" xr:uid="{805632DD-8A6A-4885-B7FD-A0610510BB1A}"/>
    <cellStyle name="Incorrecto 2 2" xfId="107" xr:uid="{6BD9CFB4-6BF3-4D78-ACC1-8FA88BE5CE3A}"/>
    <cellStyle name="Millares" xfId="3" builtinId="3"/>
    <cellStyle name="Millares 10" xfId="172" xr:uid="{3F808648-BC53-405C-B20E-A806779410EE}"/>
    <cellStyle name="Millares 10 2" xfId="222" xr:uid="{04E5E927-3D0F-4B0D-8198-81E61581912B}"/>
    <cellStyle name="Millares 10 2 2" xfId="296" xr:uid="{2C41B69E-D30A-464A-A557-4FFDF2A9D2EB}"/>
    <cellStyle name="Millares 10 3" xfId="262" xr:uid="{50DADB83-F970-4839-B576-241E86D024C2}"/>
    <cellStyle name="Millares 11" xfId="175" xr:uid="{791CCCF6-AA44-492E-94C4-DB3B2C655EA8}"/>
    <cellStyle name="Millares 11 2" xfId="225" xr:uid="{FF526D4F-BFB7-41AF-9F00-3F88528F15E0}"/>
    <cellStyle name="Millares 11 2 2" xfId="299" xr:uid="{911B81D2-780B-497B-99F3-724C23590435}"/>
    <cellStyle name="Millares 11 3" xfId="265" xr:uid="{23B223B0-A963-4682-8306-5C9E7A6E62CF}"/>
    <cellStyle name="Millares 12" xfId="179" xr:uid="{0905BAD3-E0E4-4D37-89B2-E47C11CE0866}"/>
    <cellStyle name="Millares 12 2" xfId="228" xr:uid="{3DF02FF8-9DF6-489D-ABDD-A18E915E07DF}"/>
    <cellStyle name="Millares 12 2 2" xfId="302" xr:uid="{65316260-1697-49C0-9866-B5EF83232E99}"/>
    <cellStyle name="Millares 12 3" xfId="268" xr:uid="{0A3A8B2A-4EEB-43FD-93A1-3CC46B55A06F}"/>
    <cellStyle name="Millares 13" xfId="200" xr:uid="{DCEF8B8F-A9D7-4C41-80F2-0287A9C75BCC}"/>
    <cellStyle name="Millares 13 2" xfId="238" xr:uid="{0574CF55-A77F-4528-8629-E5E35BAC7424}"/>
    <cellStyle name="Millares 13 2 2" xfId="312" xr:uid="{D88D1A48-02B1-440C-91EF-C99ADA73F2A4}"/>
    <cellStyle name="Millares 13 3" xfId="278" xr:uid="{B044F6CC-3753-41F0-87E0-9274E247F736}"/>
    <cellStyle name="Millares 14" xfId="159" xr:uid="{6954775F-7B0D-4C9F-9753-329877DC2320}"/>
    <cellStyle name="Millares 14 2" xfId="252" xr:uid="{8EF34D8E-A320-4DBA-ADD0-28A974326A98}"/>
    <cellStyle name="Millares 15" xfId="212" xr:uid="{C04C0DB2-3AA4-4AF1-9CB0-D6B50E9250E8}"/>
    <cellStyle name="Millares 15 2" xfId="286" xr:uid="{19263427-5E5C-4861-A8E5-1FA6380E93AF}"/>
    <cellStyle name="Millares 16" xfId="157" xr:uid="{59C7522D-D213-4238-94D4-79AD4D01F665}"/>
    <cellStyle name="Millares 16 2" xfId="250" xr:uid="{B0E1A61F-A2E5-4EB2-AC3A-3FF262616C24}"/>
    <cellStyle name="Millares 17" xfId="244" xr:uid="{0B30D580-5A09-4E10-871A-655C444AE9C3}"/>
    <cellStyle name="Millares 17 2" xfId="318" xr:uid="{8041E5E8-A459-4954-9E83-0B742F0A5C60}"/>
    <cellStyle name="Millares 18" xfId="319" xr:uid="{90F6FA34-9060-4236-83BF-7B85C7C83B98}"/>
    <cellStyle name="Millares 2" xfId="2" xr:uid="{00000000-0005-0000-0000-000000000000}"/>
    <cellStyle name="Millares 2 10" xfId="191" xr:uid="{2CCA3CE8-4684-4F2E-BE87-2537B4576DE8}"/>
    <cellStyle name="Millares 2 10 2" xfId="231" xr:uid="{A4A2BAEC-F583-47CA-B945-B623161DA092}"/>
    <cellStyle name="Millares 2 10 2 2" xfId="305" xr:uid="{2406E187-509E-42B0-A2D2-8888E9DCA9E7}"/>
    <cellStyle name="Millares 2 10 3" xfId="271" xr:uid="{41BA4BBF-A5E1-4A5B-A151-8C8A406D1A04}"/>
    <cellStyle name="Millares 2 11" xfId="192" xr:uid="{9CF2962C-E515-4EEB-9DD0-55D56419A382}"/>
    <cellStyle name="Millares 2 11 2" xfId="232" xr:uid="{7D423902-891E-4E69-B739-E3736164ECF6}"/>
    <cellStyle name="Millares 2 11 2 2" xfId="306" xr:uid="{7AE7CBD0-EB28-4A91-8C61-5ABB86DDB412}"/>
    <cellStyle name="Millares 2 11 3" xfId="272" xr:uid="{132F49F4-05D7-413C-8B05-6A93C42FFDF1}"/>
    <cellStyle name="Millares 2 12" xfId="193" xr:uid="{544ECFB1-C4EC-4D2E-9794-C27C01C9A573}"/>
    <cellStyle name="Millares 2 12 2" xfId="233" xr:uid="{C41DE810-19E4-46DF-8308-9A061528978B}"/>
    <cellStyle name="Millares 2 12 2 2" xfId="307" xr:uid="{0715F59B-67B3-4391-B450-BB285BD67350}"/>
    <cellStyle name="Millares 2 12 3" xfId="273" xr:uid="{9A9D11BB-29AB-4D0C-9E3B-4CA3B183E576}"/>
    <cellStyle name="Millares 2 13" xfId="195" xr:uid="{A28E27E7-CC67-4015-96D3-9B525EE9B67A}"/>
    <cellStyle name="Millares 2 13 2" xfId="234" xr:uid="{5CB287B8-40D4-4E91-BA54-3D2098609A8D}"/>
    <cellStyle name="Millares 2 13 2 2" xfId="308" xr:uid="{B0002C25-93E5-47E7-9F2E-33B387A1B67C}"/>
    <cellStyle name="Millares 2 13 3" xfId="274" xr:uid="{D51E7247-84E3-48C5-98DA-A0ABD0DCE35B}"/>
    <cellStyle name="Millares 2 14" xfId="196" xr:uid="{0694C310-4BB0-44BE-AEFF-BC26AD9D8C24}"/>
    <cellStyle name="Millares 2 14 2" xfId="235" xr:uid="{CA5E2F2A-E98B-449B-9FF5-59D235E7AC32}"/>
    <cellStyle name="Millares 2 14 2 2" xfId="309" xr:uid="{2471D6CE-3436-4EB4-8D0C-C70C029272CF}"/>
    <cellStyle name="Millares 2 14 3" xfId="275" xr:uid="{91522028-C436-4C78-8257-8E9518976FC3}"/>
    <cellStyle name="Millares 2 15" xfId="198" xr:uid="{D9EAB7EA-4D7D-4E0A-B7CA-481150C77DF6}"/>
    <cellStyle name="Millares 2 15 2" xfId="236" xr:uid="{904D51CA-5D65-43F1-B227-346E5A2839B5}"/>
    <cellStyle name="Millares 2 15 2 2" xfId="310" xr:uid="{A2F6C2D3-2032-4F8E-B26F-5B240213E055}"/>
    <cellStyle name="Millares 2 15 3" xfId="276" xr:uid="{7B0F1C13-AA3C-490F-A170-DBB49EAE5415}"/>
    <cellStyle name="Millares 2 16" xfId="199" xr:uid="{1AC7F89B-C3DB-49C6-B3D7-4CF10D7BE8F1}"/>
    <cellStyle name="Millares 2 16 2" xfId="237" xr:uid="{B7D5AAA3-DE4A-4B37-A51D-865632A281FA}"/>
    <cellStyle name="Millares 2 16 2 2" xfId="311" xr:uid="{ABB45ADC-9C9C-4C0F-8FE8-5E934DFD377B}"/>
    <cellStyle name="Millares 2 16 3" xfId="277" xr:uid="{918F8F92-5BE4-4D59-AB42-6265D385E028}"/>
    <cellStyle name="Millares 2 17" xfId="201" xr:uid="{6216AEBF-C115-488B-A8AC-6D89F6A87AE7}"/>
    <cellStyle name="Millares 2 17 2" xfId="239" xr:uid="{DE371236-0CF6-467F-B82A-781075B3F86A}"/>
    <cellStyle name="Millares 2 17 2 2" xfId="313" xr:uid="{7034AB73-9B1F-41D6-B6E7-1BA3B83CB58F}"/>
    <cellStyle name="Millares 2 17 3" xfId="279" xr:uid="{533F3F5E-1422-4BFC-9114-31FB8FB96B02}"/>
    <cellStyle name="Millares 2 18" xfId="202" xr:uid="{1C40F85C-C95A-413C-94ED-ED89F473B959}"/>
    <cellStyle name="Millares 2 18 2" xfId="240" xr:uid="{66786E56-1D9C-412C-8889-1838B05B1932}"/>
    <cellStyle name="Millares 2 18 2 2" xfId="314" xr:uid="{2F9FDA38-35B5-447D-9EB3-92A03A0C98FB}"/>
    <cellStyle name="Millares 2 18 3" xfId="280" xr:uid="{3215B249-3214-4BD5-AB96-0F32719A4FC9}"/>
    <cellStyle name="Millares 2 19" xfId="161" xr:uid="{1E6697E2-E46E-4F47-92F1-FE2AE9E70E53}"/>
    <cellStyle name="Millares 2 19 2" xfId="253" xr:uid="{D4CEE6D1-9315-4084-A3B3-407CAE5812C9}"/>
    <cellStyle name="Millares 2 2" xfId="108" xr:uid="{7877B6D1-31C5-422E-B6E7-767B27299176}"/>
    <cellStyle name="Millares 2 2 2" xfId="204" xr:uid="{B30DF0BE-C64B-4F81-A341-CB049EC8C5F0}"/>
    <cellStyle name="Millares 2 2 2 2" xfId="242" xr:uid="{C3A16ADF-6BD7-4202-899E-055CD8ED29E2}"/>
    <cellStyle name="Millares 2 2 2 2 2" xfId="316" xr:uid="{9489E4B8-21BE-41C8-9440-1A1645D2A152}"/>
    <cellStyle name="Millares 2 2 2 3" xfId="282" xr:uid="{B15C01CE-EFFF-4AD4-BE36-B16502196B8A}"/>
    <cellStyle name="Millares 2 2 3" xfId="209" xr:uid="{99DD9795-394F-448D-BD22-01EF38FAC1E0}"/>
    <cellStyle name="Millares 2 2 4" xfId="214" xr:uid="{0E2CBA50-8435-43DF-B44C-7345547B2189}"/>
    <cellStyle name="Millares 2 2 4 2" xfId="288" xr:uid="{DEEC2490-EB88-47DF-ABA8-CA4314EE76DA}"/>
    <cellStyle name="Millares 2 2 5" xfId="163" xr:uid="{C9032F23-C011-4E96-AD7C-BFB0B0552291}"/>
    <cellStyle name="Millares 2 2 5 2" xfId="254" xr:uid="{69D254A5-AD2F-4534-88B0-4A2AE37E16B8}"/>
    <cellStyle name="Millares 2 2 6" xfId="322" xr:uid="{15D555C8-2E73-47FC-BF16-CD318C7BAF62}"/>
    <cellStyle name="Millares 2 20" xfId="158" xr:uid="{EAD87ECA-B6B6-48A7-A44E-5DE04131B016}"/>
    <cellStyle name="Millares 2 20 2" xfId="251" xr:uid="{28297CB0-CC29-4EDB-B9D8-8ACBF4D61091}"/>
    <cellStyle name="Millares 2 21" xfId="213" xr:uid="{B6DAD422-F06C-4C32-BA3E-B0AB8A668EAA}"/>
    <cellStyle name="Millares 2 21 2" xfId="287" xr:uid="{684D86B7-A2A8-4136-8E7D-B7190F9D8976}"/>
    <cellStyle name="Millares 2 22" xfId="320" xr:uid="{8D03BBDF-0348-46A6-9452-266E3B5670D1}"/>
    <cellStyle name="Millares 2 3" xfId="13" xr:uid="{D7BE6A3F-B466-4AF8-B9F8-C8C1EC3DF3F9}"/>
    <cellStyle name="Millares 2 3 2" xfId="155" xr:uid="{048A77E8-7AA8-4C33-B864-86317E999C1D}"/>
    <cellStyle name="Millares 2 3 2 2" xfId="210" xr:uid="{58E0BFFD-AEA7-4069-8BA2-3394896C0F8A}"/>
    <cellStyle name="Millares 2 3 2 2 2" xfId="284" xr:uid="{0B8AB9E7-6957-447B-93FA-CEB6D4992BF4}"/>
    <cellStyle name="Millares 2 3 2 3" xfId="243" xr:uid="{AE1D0F38-2ADD-4164-A775-12ECFB168726}"/>
    <cellStyle name="Millares 2 3 2 3 2" xfId="317" xr:uid="{3AB0562D-2435-42BF-A5E4-0DD011785715}"/>
    <cellStyle name="Millares 2 3 2 4" xfId="207" xr:uid="{2D3B262B-D767-4884-9B6C-B00AB4FB73BD}"/>
    <cellStyle name="Millares 2 3 2 4 2" xfId="283" xr:uid="{1E59BE6A-C31D-4502-A64E-97ADDD39A42E}"/>
    <cellStyle name="Millares 2 3 2 5" xfId="248" xr:uid="{ADB1E355-F81D-4F3E-81AE-B4D811B07165}"/>
    <cellStyle name="Millares 2 3 3" xfId="223" xr:uid="{25D7EF5B-1B13-4C60-9163-5AB6453A59C4}"/>
    <cellStyle name="Millares 2 3 3 2" xfId="297" xr:uid="{6ED39D73-AA6E-4041-BAC0-2992414EBAC8}"/>
    <cellStyle name="Millares 2 3 4" xfId="173" xr:uid="{29BBD525-4640-4496-8B4E-D610F3247250}"/>
    <cellStyle name="Millares 2 3 4 2" xfId="263" xr:uid="{859B40AE-DE62-4A8B-A2B4-E265F78B7950}"/>
    <cellStyle name="Millares 2 3 5" xfId="245" xr:uid="{9EE06B79-6038-46AE-8EFB-44600ED1DEB2}"/>
    <cellStyle name="Millares 2 4" xfId="154" xr:uid="{C6DB5688-06EE-4F0D-A44B-B1718C6ABCF5}"/>
    <cellStyle name="Millares 2 4 2" xfId="203" xr:uid="{2F140CA0-8B83-4876-8259-703DB9C6A831}"/>
    <cellStyle name="Millares 2 4 2 2" xfId="241" xr:uid="{6D50F582-88B0-4221-BE11-4037D8AA0A5C}"/>
    <cellStyle name="Millares 2 4 2 2 2" xfId="315" xr:uid="{DBB5D583-F2F0-4FFC-8564-9B37547C6833}"/>
    <cellStyle name="Millares 2 4 2 3" xfId="281" xr:uid="{EDA65510-E455-4968-A5BD-A8D951DF8D92}"/>
    <cellStyle name="Millares 2 4 3" xfId="224" xr:uid="{A5A943BA-A913-4C8B-930D-EF0BF8F22224}"/>
    <cellStyle name="Millares 2 4 3 2" xfId="298" xr:uid="{399C5DEC-AB48-4ED4-80C9-244E646A4DAF}"/>
    <cellStyle name="Millares 2 4 4" xfId="174" xr:uid="{A22CB377-B8E1-4AE2-9E4C-9D6F08647996}"/>
    <cellStyle name="Millares 2 4 4 2" xfId="264" xr:uid="{2B139E44-A4D2-4883-A01E-2C27CF465799}"/>
    <cellStyle name="Millares 2 4 5" xfId="247" xr:uid="{D062E51B-570B-4617-89F9-F40F1317ABC5}"/>
    <cellStyle name="Millares 2 5" xfId="176" xr:uid="{8B713AAA-3546-4029-A015-CFE9203C575B}"/>
    <cellStyle name="Millares 2 5 2" xfId="226" xr:uid="{36708724-980B-427C-A010-916104FC717B}"/>
    <cellStyle name="Millares 2 5 2 2" xfId="300" xr:uid="{2F2ACE7D-D944-46A4-89D4-298AA43886F1}"/>
    <cellStyle name="Millares 2 5 3" xfId="266" xr:uid="{87C4366A-D10F-44BE-8FDE-705965392A00}"/>
    <cellStyle name="Millares 2 6" xfId="178" xr:uid="{B0064F91-91B8-4056-8D0F-99CBCD4583B6}"/>
    <cellStyle name="Millares 2 6 2" xfId="227" xr:uid="{31B1A2B4-1C1D-46EC-A871-137F6D9F45D7}"/>
    <cellStyle name="Millares 2 6 2 2" xfId="301" xr:uid="{0C9571C0-6C7D-438B-9029-CEB2CFF1AE3F}"/>
    <cellStyle name="Millares 2 6 3" xfId="267" xr:uid="{17A8C2F7-100E-4BC9-A997-D34E97852DB8}"/>
    <cellStyle name="Millares 2 7" xfId="181" xr:uid="{7AB01250-101F-46F1-8A0D-56D44A91DBDD}"/>
    <cellStyle name="Millares 2 8" xfId="188" xr:uid="{63F5C12B-CB16-4BCA-B23A-E3C32CDB5F7E}"/>
    <cellStyle name="Millares 2 8 2" xfId="229" xr:uid="{5D275246-A82D-4391-A9C4-33024FC0A13D}"/>
    <cellStyle name="Millares 2 8 2 2" xfId="303" xr:uid="{ACAA6CFA-3BF0-4D23-9555-9C580C153F95}"/>
    <cellStyle name="Millares 2 8 3" xfId="269" xr:uid="{523535FD-46E5-4987-9BC2-B486911A8FA3}"/>
    <cellStyle name="Millares 2 9" xfId="189" xr:uid="{FE35DA22-01CA-4DEA-AE65-5D20DBB39091}"/>
    <cellStyle name="Millares 2 9 2" xfId="230" xr:uid="{FCE53F4F-8DC4-4A77-AEA1-BE2A39568182}"/>
    <cellStyle name="Millares 2 9 2 2" xfId="304" xr:uid="{4133965B-8137-4AE0-95B4-B44EB9E30CB7}"/>
    <cellStyle name="Millares 2 9 3" xfId="270" xr:uid="{75FAD28C-DF72-4482-A0A2-3A31B4172D9E}"/>
    <cellStyle name="Millares 3" xfId="109" xr:uid="{2A1F39BD-D1DF-4779-9C05-452A788D2169}"/>
    <cellStyle name="Millares 3 2" xfId="182" xr:uid="{E03EB65F-363B-4979-9B11-71B38321A727}"/>
    <cellStyle name="Millares 3 3" xfId="215" xr:uid="{9190AE7F-5E9B-4EB3-850D-E04F8CFF6476}"/>
    <cellStyle name="Millares 3 3 2" xfId="289" xr:uid="{7256B129-A7E4-4253-B5AD-34241019522F}"/>
    <cellStyle name="Millares 3 4" xfId="164" xr:uid="{23F6755A-78E9-415E-821A-A796DE65C075}"/>
    <cellStyle name="Millares 3 4 2" xfId="255" xr:uid="{6AB76847-2358-46AC-8B15-8375F372E8B9}"/>
    <cellStyle name="Millares 3 5" xfId="321" xr:uid="{CBE349C8-C374-4A1A-86D0-8716A2B3B59D}"/>
    <cellStyle name="Millares 4" xfId="110" xr:uid="{57B7D6A9-CF75-46F2-8668-D13C55F29258}"/>
    <cellStyle name="Millares 4 2" xfId="183" xr:uid="{CD8F4841-0ABE-4005-A7CB-EC0E3CDDE78C}"/>
    <cellStyle name="Millares 4 3" xfId="216" xr:uid="{6DB025EA-D7D0-40B2-94D7-7FDACD40B17D}"/>
    <cellStyle name="Millares 4 3 2" xfId="290" xr:uid="{0425FCB9-12E2-4C80-8A1B-DCAF22C85DC6}"/>
    <cellStyle name="Millares 4 4" xfId="165" xr:uid="{2E2B6061-B505-40CC-A2EA-118B862F0D37}"/>
    <cellStyle name="Millares 4 4 2" xfId="256" xr:uid="{17A57887-91F6-479F-AA24-AD8BEE84890F}"/>
    <cellStyle name="Millares 5" xfId="111" xr:uid="{8231D899-1C23-4C39-8F39-A09641D770DB}"/>
    <cellStyle name="Millares 5 2" xfId="184" xr:uid="{C81DEAAE-CA54-4D83-A089-8F83B9405441}"/>
    <cellStyle name="Millares 5 3" xfId="217" xr:uid="{C33EC45D-0B76-460D-BFD5-DA4945C77CB1}"/>
    <cellStyle name="Millares 5 3 2" xfId="291" xr:uid="{13FEF293-9EAC-4008-A135-B1C7A1B4A48C}"/>
    <cellStyle name="Millares 5 4" xfId="166" xr:uid="{A7765BAA-273C-4380-8D14-C0AD4130A1D1}"/>
    <cellStyle name="Millares 5 4 2" xfId="257" xr:uid="{E945E10B-F806-4FD0-9817-BBE732E76FDA}"/>
    <cellStyle name="Millares 6" xfId="112" xr:uid="{55439BA7-FDF1-4616-8522-E5426BF7B36E}"/>
    <cellStyle name="Millares 6 2" xfId="185" xr:uid="{114ED192-AC77-4F96-AA77-700A05BB640E}"/>
    <cellStyle name="Millares 6 3" xfId="218" xr:uid="{EB4242F5-FFDE-4162-8DA3-087B292044B3}"/>
    <cellStyle name="Millares 6 3 2" xfId="292" xr:uid="{43C44D42-F769-445C-9634-42E04604FF34}"/>
    <cellStyle name="Millares 6 4" xfId="167" xr:uid="{B8A5CEBF-F3E9-4EE7-8B1F-81515552135D}"/>
    <cellStyle name="Millares 6 4 2" xfId="258" xr:uid="{A86E9564-5F97-4A9A-9E3B-7B3D067E6DB5}"/>
    <cellStyle name="Millares 7" xfId="113" xr:uid="{2ABC08F2-6D66-4E88-998A-1D778CE82929}"/>
    <cellStyle name="Millares 7 2" xfId="186" xr:uid="{E891E86A-2E02-4B2A-A03B-BD6334266A01}"/>
    <cellStyle name="Millares 7 3" xfId="219" xr:uid="{10914A81-458C-45C6-A3C6-440E24B1B406}"/>
    <cellStyle name="Millares 7 3 2" xfId="293" xr:uid="{081EA7EF-2A1A-4014-A07B-4E3B8E6B8807}"/>
    <cellStyle name="Millares 7 4" xfId="169" xr:uid="{F5CC38BE-2A18-4716-9963-AC27E0196D11}"/>
    <cellStyle name="Millares 7 4 2" xfId="259" xr:uid="{38D99A8F-100C-4EDC-AA89-D7852802BD63}"/>
    <cellStyle name="Millares 8" xfId="15" xr:uid="{E6E30F9E-B3AC-4F65-BB33-FD7BC678AEA8}"/>
    <cellStyle name="Millares 8 2" xfId="156" xr:uid="{63690866-A3E2-425F-BAE3-DAA21599395E}"/>
    <cellStyle name="Millares 8 2 2" xfId="211" xr:uid="{F1772F90-001D-4C08-A28A-435C970C527B}"/>
    <cellStyle name="Millares 8 2 2 2" xfId="285" xr:uid="{AFD83EDE-2C0F-4628-8093-C8C27C9AD117}"/>
    <cellStyle name="Millares 8 2 3" xfId="249" xr:uid="{F2163A5E-4F04-4EF1-B268-507FC108C142}"/>
    <cellStyle name="Millares 8 3" xfId="220" xr:uid="{1A7A26DE-E15C-49C4-ACDC-A02EF74EBD3B}"/>
    <cellStyle name="Millares 8 3 2" xfId="294" xr:uid="{85938263-0259-4D83-A554-621E481174C3}"/>
    <cellStyle name="Millares 8 4" xfId="170" xr:uid="{4B831D2C-2073-41C6-A2AF-562C0B9E78D2}"/>
    <cellStyle name="Millares 8 4 2" xfId="260" xr:uid="{E92BB862-FE75-4FD9-B281-9623CFBF8299}"/>
    <cellStyle name="Millares 8 5" xfId="246" xr:uid="{CD6E8CFE-4691-4416-AD76-21B577BAB546}"/>
    <cellStyle name="Millares 9" xfId="171" xr:uid="{883B5020-3E76-4C37-B2E0-FE2EE3C5A88B}"/>
    <cellStyle name="Millares 9 2" xfId="221" xr:uid="{002FBD82-5B48-4A85-B22D-2162244B77BB}"/>
    <cellStyle name="Millares 9 2 2" xfId="295" xr:uid="{375380EA-EB9B-49AD-80B6-18D9125FE791}"/>
    <cellStyle name="Millares 9 3" xfId="261" xr:uid="{2153277C-6DE8-48F6-92F4-1AEEE4A517C4}"/>
    <cellStyle name="Moneda 2" xfId="114" xr:uid="{1CE5A19F-E275-4D9D-9F2B-9CDA47DBCA27}"/>
    <cellStyle name="Neutral 2" xfId="115" xr:uid="{88439480-986E-405A-A615-0C5B53CA6B07}"/>
    <cellStyle name="Neutral 2 2" xfId="116" xr:uid="{F745333A-D4FD-4BA9-A195-1E5E14622CE7}"/>
    <cellStyle name="Normal" xfId="0" builtinId="0"/>
    <cellStyle name="Normal 10" xfId="117" xr:uid="{5B97C7BB-E6EB-4F8E-9687-6647649683AF}"/>
    <cellStyle name="Normal 10 2" xfId="162" xr:uid="{D956E1C8-270B-4B02-B220-C730BFE30FC4}"/>
    <cellStyle name="Normal 11" xfId="118" xr:uid="{C5E0D575-05E8-423A-A509-2B21A0A33492}"/>
    <cellStyle name="Normal 12" xfId="17" xr:uid="{42790754-0DA1-42B4-9969-7EF00D12B315}"/>
    <cellStyle name="Normal 13" xfId="152" xr:uid="{F5FAA8CD-78D3-489C-8DF8-A939D2DA8171}"/>
    <cellStyle name="Normal 14" xfId="190" xr:uid="{D26F9832-580E-4342-8E16-30F050DB7290}"/>
    <cellStyle name="Normal 15" xfId="194" xr:uid="{F8C190C9-C84C-4691-A127-D3C8B3684706}"/>
    <cellStyle name="Normal 16" xfId="197" xr:uid="{51234E14-4C16-4398-819A-04064EE1DFC8}"/>
    <cellStyle name="Normal 2" xfId="1" xr:uid="{00000000-0005-0000-0000-000002000000}"/>
    <cellStyle name="Normal 2 2" xfId="7" xr:uid="{B2939B7E-B739-4C94-AAF2-9891DDF92F75}"/>
    <cellStyle name="Normal 2 2 2" xfId="119" xr:uid="{436DA8B0-CF9D-4601-8EA1-F713B630A40A}"/>
    <cellStyle name="Normal 2 2 3" xfId="208" xr:uid="{A5843A11-317A-42C8-BB01-C87B56513989}"/>
    <cellStyle name="Normal 2 3" xfId="6" xr:uid="{E40CAB2C-E60B-4CC2-B17E-508EBD64B6A3}"/>
    <cellStyle name="Normal 2 3 2" xfId="16" xr:uid="{F3B25074-7B5E-46EA-97C6-C804D7D20F42}"/>
    <cellStyle name="Normal 2 3 3" xfId="205" xr:uid="{F4B90F16-2BE5-4D47-9227-90C385DDFA0C}"/>
    <cellStyle name="Normal 2 4" xfId="12" xr:uid="{1A7F6AA5-D2F9-4DF6-9A0E-55D9C130CB44}"/>
    <cellStyle name="Normal 2 4 2" xfId="120" xr:uid="{54109FE8-78BD-4ECB-AEA1-CD9C139A77A7}"/>
    <cellStyle name="Normal 2 5" xfId="121" xr:uid="{0041125F-3FB9-405E-AA14-3F6FE578B08E}"/>
    <cellStyle name="Normal 2 6" xfId="153" xr:uid="{54E90A35-776D-4A0E-AF48-1BE876CC5070}"/>
    <cellStyle name="Normal 2 7" xfId="19" xr:uid="{4F025DB1-CF82-4E56-BF4B-9B9806AA0A94}"/>
    <cellStyle name="Normal 2 8" xfId="4" xr:uid="{5B18DA2C-A4DF-4569-8695-7ECB43A9FB2C}"/>
    <cellStyle name="Normal 2 9" xfId="160" xr:uid="{90AD7ADB-A1FB-4359-91C4-146A602E508E}"/>
    <cellStyle name="Normal 2_Copia de Copia de CC-FR-249" xfId="122" xr:uid="{C4F698DA-823F-462B-BD43-D2210DF4D685}"/>
    <cellStyle name="Normal 3" xfId="8" xr:uid="{F76FC63F-6E0C-40E3-BC29-E090C26101D7}"/>
    <cellStyle name="Normal 3 2" xfId="11" xr:uid="{69C75098-EB3D-4195-A286-B93D42926F8F}"/>
    <cellStyle name="Normal 3 2 2" xfId="168" xr:uid="{E0713127-1FBE-41CA-9E74-EF0DFDD78935}"/>
    <cellStyle name="Normal 3 3" xfId="14" xr:uid="{ECCFFB1F-4145-40DA-94F3-E9987B087538}"/>
    <cellStyle name="Normal 3 4" xfId="123" xr:uid="{4C753BFD-4BB8-4F75-B024-B667822DB31A}"/>
    <cellStyle name="Normal 4" xfId="9" xr:uid="{DDBFEE9D-3EE2-42FD-A2C8-EA64CED2A9E7}"/>
    <cellStyle name="Normal 4 2" xfId="124" xr:uid="{06C2D433-D7D0-476F-B5B0-6C92C16188BE}"/>
    <cellStyle name="Normal 4 3" xfId="206" xr:uid="{46D61E08-9CD4-4BBC-A5E8-73A9041A3142}"/>
    <cellStyle name="Normal 5" xfId="10" xr:uid="{DD6F997F-6C74-4DE2-BF5A-95DC4FA54651}"/>
    <cellStyle name="Normal 5 2" xfId="125" xr:uid="{92F51B50-9610-4562-BF29-331D64BED59A}"/>
    <cellStyle name="Normal 6" xfId="5" xr:uid="{01099687-3CB2-4883-A5BA-333FE78B95BE}"/>
    <cellStyle name="Normal 6 2" xfId="126" xr:uid="{3FB0FE8A-A6E0-4F65-B84B-14A62F67AEF8}"/>
    <cellStyle name="Normal 7" xfId="127" xr:uid="{2059680A-398E-400A-9722-4C9F1C75080D}"/>
    <cellStyle name="Normal 7 2" xfId="187" xr:uid="{D8628428-D598-4EE6-948F-293BEBA41059}"/>
    <cellStyle name="Normal 7 3" xfId="177" xr:uid="{BE2125C9-0464-4FD9-A50F-F9DA50EB3F9F}"/>
    <cellStyle name="Normal 8" xfId="18" xr:uid="{D28D9AEE-46A6-499F-BF94-0BE014908588}"/>
    <cellStyle name="Normal 8 2" xfId="180" xr:uid="{794EC898-EEC8-4932-80D7-EBB3FEA1125F}"/>
    <cellStyle name="Normal 9" xfId="20" xr:uid="{0FB39B19-621F-4EB3-BFF3-5E8C9A900C52}"/>
    <cellStyle name="Notas 2" xfId="128" xr:uid="{21B58029-2BB1-49D7-BED2-3548B64EF1F5}"/>
    <cellStyle name="Notas 2 2" xfId="129" xr:uid="{DBB8C815-204B-420B-B1F6-4A48F5037A6C}"/>
    <cellStyle name="Porcentaje 2" xfId="130" xr:uid="{42D066F7-62A9-48A0-965C-60F5E73BBFDF}"/>
    <cellStyle name="Porcentual 2" xfId="131" xr:uid="{3CB1C231-6FAA-47F8-8ABC-41CBD9ED9532}"/>
    <cellStyle name="Porcentual 3" xfId="132" xr:uid="{7770162E-0F10-4E10-BD4E-BA54A2A561DA}"/>
    <cellStyle name="Result" xfId="133" xr:uid="{27E640F5-FF24-4383-9D68-9D5F24779061}"/>
    <cellStyle name="Result2" xfId="134" xr:uid="{78D8FF91-08A9-4251-8C43-E83686D849AB}"/>
    <cellStyle name="Salida 2" xfId="135" xr:uid="{53E04096-60CB-4558-87EA-EFDB7E19693A}"/>
    <cellStyle name="Salida 2 2" xfId="136" xr:uid="{B0763204-06A3-4E98-8592-1A42F4AA8591}"/>
    <cellStyle name="Texto de advertencia 2" xfId="137" xr:uid="{07558482-4282-47C3-862D-613F2456B6E5}"/>
    <cellStyle name="Texto de advertencia 2 2" xfId="138" xr:uid="{0F7B2F65-BB0E-48DA-B4C5-6F236C90D09B}"/>
    <cellStyle name="Texto explicativo 2" xfId="139" xr:uid="{A40ABCB2-B4FA-4923-A438-A1E50418D0E5}"/>
    <cellStyle name="Texto explicativo 2 2" xfId="140" xr:uid="{CAF49404-229B-4F59-B991-A353FBC10563}"/>
    <cellStyle name="Título 1 2" xfId="141" xr:uid="{4D8B6485-4CC5-48A6-8FD5-7D23452CC7BF}"/>
    <cellStyle name="Título 1 2 2" xfId="142" xr:uid="{64CD3F68-B8EB-4BA3-992E-224168BFEC41}"/>
    <cellStyle name="Título 2 2" xfId="143" xr:uid="{FCB54B62-C811-4835-82F5-566C699529D8}"/>
    <cellStyle name="Título 2 2 2" xfId="144" xr:uid="{DF7B7309-FEC8-4B9B-9340-9D6D2E3F2612}"/>
    <cellStyle name="Título 3 2" xfId="145" xr:uid="{06789C50-4EB5-4E88-953A-BDABB757A65F}"/>
    <cellStyle name="Título 3 2 2" xfId="146" xr:uid="{CE884DC8-9E4D-4F38-BCB4-FC61DD5AF305}"/>
    <cellStyle name="Título 4" xfId="147" xr:uid="{FD7F51A1-FF8F-446F-931C-A89D059405E7}"/>
    <cellStyle name="Título 4 2" xfId="148" xr:uid="{5C146DF1-105A-428D-A08E-F8F705ACC384}"/>
    <cellStyle name="Título de hoja" xfId="149" xr:uid="{1E6ED8AA-0767-458E-BAD2-358D0EFB7047}"/>
    <cellStyle name="Total 2" xfId="150" xr:uid="{35008D11-5664-46FC-80B5-8B3994F8B330}"/>
    <cellStyle name="Total 2 2" xfId="151" xr:uid="{D8D3707C-3D97-428B-B504-96776202155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121227</xdr:rowOff>
    </xdr:from>
    <xdr:to>
      <xdr:col>3</xdr:col>
      <xdr:colOff>240692</xdr:colOff>
      <xdr:row>3</xdr:row>
      <xdr:rowOff>138246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26FCF3-0D17-4B59-9F8F-AF32F6B3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1227"/>
          <a:ext cx="2595965" cy="640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1429808</xdr:colOff>
      <xdr:row>2</xdr:row>
      <xdr:rowOff>162000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0F75BA-830D-48B5-B587-4A9CDE803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429808" cy="3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524E-98C6-429F-8F42-98D41DBF5923}">
  <sheetPr>
    <pageSetUpPr fitToPage="1"/>
  </sheetPr>
  <dimension ref="A1:U81"/>
  <sheetViews>
    <sheetView showGridLines="0" tabSelected="1" zoomScale="70" zoomScaleNormal="70" workbookViewId="0">
      <pane xSplit="7" ySplit="15" topLeftCell="I16" activePane="bottomRight" state="frozen"/>
      <selection pane="topRight" activeCell="H1" sqref="H1"/>
      <selection pane="bottomLeft" activeCell="A16" sqref="A16"/>
      <selection pane="bottomRight" activeCell="N67" sqref="N67:N75"/>
    </sheetView>
  </sheetViews>
  <sheetFormatPr baseColWidth="10" defaultColWidth="11.44140625" defaultRowHeight="14.4" outlineLevelRow="1"/>
  <cols>
    <col min="1" max="1" width="8.5546875" style="1" customWidth="1"/>
    <col min="2" max="2" width="24.33203125" style="1" customWidth="1"/>
    <col min="3" max="3" width="10.88671875" style="2" bestFit="1" customWidth="1"/>
    <col min="4" max="4" width="15.6640625" style="2" customWidth="1"/>
    <col min="5" max="5" width="10.44140625" style="2" customWidth="1"/>
    <col min="6" max="6" width="25" style="1" customWidth="1"/>
    <col min="7" max="7" width="17.6640625" style="1" customWidth="1"/>
    <col min="8" max="8" width="37.88671875" style="2" bestFit="1" customWidth="1"/>
    <col min="9" max="9" width="39" style="3" bestFit="1" customWidth="1"/>
    <col min="10" max="10" width="16.109375" style="4" bestFit="1" customWidth="1"/>
    <col min="11" max="11" width="19.88671875" style="4" customWidth="1"/>
    <col min="12" max="12" width="15.5546875" style="4" customWidth="1"/>
    <col min="13" max="13" width="17.5546875" style="5" bestFit="1" customWidth="1"/>
    <col min="14" max="14" width="18" style="1" customWidth="1"/>
    <col min="15" max="15" width="17.33203125" style="1" customWidth="1"/>
    <col min="16" max="16" width="31.33203125" style="1" bestFit="1" customWidth="1"/>
    <col min="17" max="17" width="19" style="1" customWidth="1"/>
    <col min="18" max="16384" width="11.44140625" style="1"/>
  </cols>
  <sheetData>
    <row r="1" spans="2:21">
      <c r="H1" s="2" t="s">
        <v>0</v>
      </c>
    </row>
    <row r="2" spans="2:21" ht="18">
      <c r="F2" s="15" t="s">
        <v>52</v>
      </c>
      <c r="K2" s="7"/>
      <c r="L2" s="7"/>
    </row>
    <row r="3" spans="2:21">
      <c r="E3" s="6"/>
      <c r="K3" s="7"/>
      <c r="L3" s="7"/>
    </row>
    <row r="4" spans="2:21">
      <c r="E4" s="6"/>
      <c r="K4" s="7"/>
      <c r="L4" s="7"/>
    </row>
    <row r="5" spans="2:21">
      <c r="E5" s="6"/>
      <c r="K5" s="7"/>
      <c r="L5" s="7"/>
    </row>
    <row r="6" spans="2:21">
      <c r="B6" s="40" t="s">
        <v>24</v>
      </c>
      <c r="E6" s="6"/>
      <c r="K6" s="7"/>
      <c r="L6" s="7"/>
    </row>
    <row r="7" spans="2:21" s="8" customFormat="1">
      <c r="B7" s="9"/>
      <c r="C7" s="9"/>
      <c r="D7" s="9"/>
      <c r="E7" s="9"/>
      <c r="F7" s="10"/>
      <c r="G7" s="10"/>
      <c r="H7" s="11"/>
      <c r="I7" s="11"/>
      <c r="J7" s="12"/>
      <c r="K7" s="12"/>
      <c r="L7" s="12"/>
      <c r="M7" s="12"/>
      <c r="N7" s="13"/>
      <c r="O7" s="13"/>
      <c r="P7" s="13"/>
    </row>
    <row r="8" spans="2:21" s="8" customFormat="1" ht="31.5" hidden="1" customHeight="1" outlineLevel="1">
      <c r="B8" s="26" t="s">
        <v>11</v>
      </c>
      <c r="C8" s="26" t="s">
        <v>23</v>
      </c>
      <c r="D8" s="26" t="s">
        <v>1</v>
      </c>
      <c r="E8" s="26" t="s">
        <v>2</v>
      </c>
      <c r="F8" s="26" t="s">
        <v>12</v>
      </c>
      <c r="G8" s="26" t="s">
        <v>13</v>
      </c>
      <c r="H8" s="26" t="s">
        <v>4</v>
      </c>
      <c r="I8" s="26" t="s">
        <v>14</v>
      </c>
      <c r="J8" s="27" t="s">
        <v>15</v>
      </c>
      <c r="K8" s="28" t="s">
        <v>25</v>
      </c>
      <c r="L8" s="28" t="s">
        <v>16</v>
      </c>
      <c r="M8" s="29" t="s">
        <v>7</v>
      </c>
      <c r="N8" s="16" t="s">
        <v>22</v>
      </c>
      <c r="O8" s="26" t="s">
        <v>17</v>
      </c>
      <c r="P8" s="26" t="s">
        <v>5</v>
      </c>
    </row>
    <row r="9" spans="2:21" s="8" customFormat="1" hidden="1" outlineLevel="1">
      <c r="B9" s="17"/>
      <c r="C9" s="18">
        <f t="shared" ref="C9:C10" si="0">+WEEKNUM(B9)</f>
        <v>0</v>
      </c>
      <c r="D9" s="17" t="s">
        <v>20</v>
      </c>
      <c r="E9" s="18" t="str">
        <f t="shared" ref="E9:E10" si="1">+TEXT(B9,"dddd")</f>
        <v>sábado</v>
      </c>
      <c r="F9" s="18"/>
      <c r="G9" s="18"/>
      <c r="H9" s="18"/>
      <c r="I9" s="53" t="s">
        <v>27</v>
      </c>
      <c r="J9" s="19"/>
      <c r="K9" s="23"/>
      <c r="L9" s="19"/>
      <c r="M9" s="20">
        <f t="shared" ref="M9:M11" si="2">K9*L9/1000</f>
        <v>0</v>
      </c>
      <c r="N9" s="21">
        <v>7.8</v>
      </c>
      <c r="O9" s="22">
        <f t="shared" ref="O9:O11" si="3">+N9*J9</f>
        <v>0</v>
      </c>
      <c r="P9" s="22">
        <f t="shared" ref="P9:P11" si="4">+SUM(O9)</f>
        <v>0</v>
      </c>
    </row>
    <row r="10" spans="2:21" s="8" customFormat="1" hidden="1" outlineLevel="1">
      <c r="B10" s="17"/>
      <c r="C10" s="18">
        <f t="shared" si="0"/>
        <v>0</v>
      </c>
      <c r="D10" s="17" t="s">
        <v>20</v>
      </c>
      <c r="E10" s="18" t="str">
        <f t="shared" si="1"/>
        <v>sábado</v>
      </c>
      <c r="F10" s="18"/>
      <c r="G10" s="18"/>
      <c r="H10" s="18"/>
      <c r="I10" s="53" t="s">
        <v>27</v>
      </c>
      <c r="J10" s="19"/>
      <c r="K10" s="19"/>
      <c r="L10" s="19"/>
      <c r="M10" s="20">
        <f t="shared" si="2"/>
        <v>0</v>
      </c>
      <c r="N10" s="21">
        <v>7.8</v>
      </c>
      <c r="O10" s="22">
        <f t="shared" si="3"/>
        <v>0</v>
      </c>
      <c r="P10" s="22">
        <f t="shared" si="4"/>
        <v>0</v>
      </c>
    </row>
    <row r="11" spans="2:21" s="8" customFormat="1" hidden="1" outlineLevel="1">
      <c r="B11" s="17"/>
      <c r="C11" s="18"/>
      <c r="D11" s="17"/>
      <c r="E11" s="18"/>
      <c r="F11" s="18"/>
      <c r="G11" s="18"/>
      <c r="H11" s="18"/>
      <c r="I11" s="53" t="s">
        <v>27</v>
      </c>
      <c r="J11" s="19"/>
      <c r="K11" s="19"/>
      <c r="L11" s="19"/>
      <c r="M11" s="20">
        <f t="shared" si="2"/>
        <v>0</v>
      </c>
      <c r="N11" s="21">
        <v>7.8</v>
      </c>
      <c r="O11" s="22">
        <f t="shared" si="3"/>
        <v>0</v>
      </c>
      <c r="P11" s="22">
        <f t="shared" si="4"/>
        <v>0</v>
      </c>
    </row>
    <row r="12" spans="2:21" s="8" customFormat="1" hidden="1" outlineLevel="1">
      <c r="B12" s="31" t="s">
        <v>7</v>
      </c>
      <c r="C12" s="31"/>
      <c r="D12" s="31"/>
      <c r="E12" s="31"/>
      <c r="F12" s="32"/>
      <c r="G12" s="32"/>
      <c r="H12" s="33"/>
      <c r="I12" s="33"/>
      <c r="J12" s="34">
        <f>SUM(J9:J11)</f>
        <v>0</v>
      </c>
      <c r="K12" s="34">
        <f>SUM(K9:K11)</f>
        <v>0</v>
      </c>
      <c r="L12" s="35"/>
      <c r="M12" s="34">
        <f>SUM(M9:M11)</f>
        <v>0</v>
      </c>
      <c r="N12" s="34"/>
      <c r="O12" s="34">
        <f>SUM(O9:O11)</f>
        <v>0</v>
      </c>
      <c r="P12" s="34">
        <f>SUM(P9:P11)</f>
        <v>0</v>
      </c>
    </row>
    <row r="13" spans="2:21" s="8" customFormat="1" collapsed="1">
      <c r="B13" s="9"/>
      <c r="C13" s="9"/>
      <c r="D13" s="9"/>
      <c r="E13" s="9"/>
      <c r="F13" s="10"/>
      <c r="G13" s="10"/>
      <c r="H13" s="11"/>
      <c r="I13" s="11"/>
      <c r="J13" s="12"/>
      <c r="K13" s="12"/>
      <c r="L13" s="12"/>
      <c r="M13" s="12"/>
      <c r="N13" s="13"/>
      <c r="O13" s="13"/>
      <c r="P13" s="13"/>
    </row>
    <row r="14" spans="2:21" s="8" customFormat="1" ht="28.8">
      <c r="B14" s="26" t="s">
        <v>11</v>
      </c>
      <c r="C14" s="26" t="s">
        <v>23</v>
      </c>
      <c r="D14" s="26" t="s">
        <v>1</v>
      </c>
      <c r="E14" s="26" t="s">
        <v>2</v>
      </c>
      <c r="F14" s="26" t="s">
        <v>12</v>
      </c>
      <c r="G14" s="26" t="s">
        <v>13</v>
      </c>
      <c r="H14" s="26" t="s">
        <v>4</v>
      </c>
      <c r="I14" s="26" t="s">
        <v>14</v>
      </c>
      <c r="J14" s="27" t="s">
        <v>15</v>
      </c>
      <c r="K14" s="28" t="s">
        <v>25</v>
      </c>
      <c r="L14" s="28" t="s">
        <v>16</v>
      </c>
      <c r="M14" s="29" t="s">
        <v>7</v>
      </c>
      <c r="N14" s="16" t="s">
        <v>22</v>
      </c>
      <c r="O14" s="26" t="s">
        <v>17</v>
      </c>
      <c r="P14" s="26" t="s">
        <v>5</v>
      </c>
      <c r="Q14" s="82" t="s">
        <v>56</v>
      </c>
      <c r="R14" s="82" t="s">
        <v>57</v>
      </c>
      <c r="S14" s="16" t="s">
        <v>58</v>
      </c>
      <c r="T14" s="83" t="s">
        <v>59</v>
      </c>
      <c r="U14" s="89" t="s">
        <v>60</v>
      </c>
    </row>
    <row r="15" spans="2:21" s="8" customFormat="1">
      <c r="B15" s="79"/>
      <c r="C15" s="79"/>
      <c r="D15" s="79"/>
      <c r="E15" s="79"/>
      <c r="F15" s="79"/>
      <c r="G15" s="79"/>
      <c r="H15" s="79"/>
      <c r="I15" s="79"/>
      <c r="J15" s="80"/>
      <c r="K15" s="80"/>
      <c r="L15" s="80"/>
      <c r="M15" s="80"/>
      <c r="N15" s="81"/>
      <c r="O15" s="79"/>
      <c r="P15" s="79"/>
      <c r="U15" s="89"/>
    </row>
    <row r="16" spans="2:21" s="8" customFormat="1">
      <c r="B16" s="17">
        <v>45310</v>
      </c>
      <c r="C16" s="18">
        <f t="shared" ref="C16" si="5">+WEEKNUM(B16)</f>
        <v>3</v>
      </c>
      <c r="D16" s="17" t="s">
        <v>20</v>
      </c>
      <c r="E16" s="18" t="str">
        <f t="shared" ref="E16" si="6">+TEXT(B16,"dddd")</f>
        <v>viernes</v>
      </c>
      <c r="F16" s="18" t="s">
        <v>45</v>
      </c>
      <c r="G16" s="18" t="s">
        <v>46</v>
      </c>
      <c r="H16" s="18" t="s">
        <v>47</v>
      </c>
      <c r="I16" s="53" t="s">
        <v>50</v>
      </c>
      <c r="J16" s="19">
        <v>2</v>
      </c>
      <c r="K16" s="23">
        <v>84</v>
      </c>
      <c r="L16" s="19">
        <v>25</v>
      </c>
      <c r="M16" s="20">
        <f t="shared" ref="M16" si="7">K16*L16/1000</f>
        <v>2.1</v>
      </c>
      <c r="N16" s="21">
        <v>5</v>
      </c>
      <c r="O16" s="22">
        <f>+N16*J16</f>
        <v>10</v>
      </c>
      <c r="P16" s="22">
        <f t="shared" ref="P16" si="8">+SUM(O16)</f>
        <v>10</v>
      </c>
    </row>
    <row r="17" spans="1:21" s="8" customFormat="1">
      <c r="B17" s="17">
        <v>45310</v>
      </c>
      <c r="C17" s="18">
        <f t="shared" ref="C17:C18" si="9">+WEEKNUM(B17)</f>
        <v>3</v>
      </c>
      <c r="D17" s="17" t="s">
        <v>20</v>
      </c>
      <c r="E17" s="18" t="str">
        <f t="shared" ref="E17:E18" si="10">+TEXT(B17,"dddd")</f>
        <v>viernes</v>
      </c>
      <c r="F17" s="18" t="s">
        <v>45</v>
      </c>
      <c r="G17" s="18" t="s">
        <v>46</v>
      </c>
      <c r="H17" s="18" t="s">
        <v>47</v>
      </c>
      <c r="I17" s="53" t="s">
        <v>50</v>
      </c>
      <c r="J17" s="19">
        <v>5</v>
      </c>
      <c r="K17" s="23">
        <v>102</v>
      </c>
      <c r="L17" s="19">
        <v>25</v>
      </c>
      <c r="M17" s="20">
        <f t="shared" ref="M17:M18" si="11">K17*L17/1000</f>
        <v>2.5499999999999998</v>
      </c>
      <c r="N17" s="21">
        <v>6.75</v>
      </c>
      <c r="O17" s="22">
        <f t="shared" ref="O17:O18" si="12">+N17*J17</f>
        <v>33.75</v>
      </c>
      <c r="P17" s="22">
        <f t="shared" ref="P17:P18" si="13">+SUM(O17)</f>
        <v>33.75</v>
      </c>
      <c r="Q17" s="87" t="s">
        <v>55</v>
      </c>
      <c r="R17" s="83">
        <f>SUM(J16)</f>
        <v>2</v>
      </c>
      <c r="S17" s="83">
        <v>5</v>
      </c>
      <c r="T17" s="8">
        <f>R17*S17</f>
        <v>10</v>
      </c>
    </row>
    <row r="18" spans="1:21" s="8" customFormat="1">
      <c r="B18" s="17">
        <v>45310</v>
      </c>
      <c r="C18" s="18">
        <f t="shared" si="9"/>
        <v>3</v>
      </c>
      <c r="D18" s="17" t="s">
        <v>20</v>
      </c>
      <c r="E18" s="18" t="str">
        <f t="shared" si="10"/>
        <v>viernes</v>
      </c>
      <c r="F18" s="18" t="s">
        <v>45</v>
      </c>
      <c r="G18" s="18" t="s">
        <v>48</v>
      </c>
      <c r="H18" s="18" t="s">
        <v>49</v>
      </c>
      <c r="I18" s="53" t="s">
        <v>50</v>
      </c>
      <c r="J18" s="19">
        <v>4</v>
      </c>
      <c r="K18" s="23">
        <v>108</v>
      </c>
      <c r="L18" s="19">
        <v>25</v>
      </c>
      <c r="M18" s="20">
        <f t="shared" si="11"/>
        <v>2.7</v>
      </c>
      <c r="N18" s="21">
        <v>6.75</v>
      </c>
      <c r="O18" s="22">
        <f t="shared" si="12"/>
        <v>27</v>
      </c>
      <c r="P18" s="22">
        <f t="shared" si="13"/>
        <v>27</v>
      </c>
      <c r="Q18" s="83"/>
      <c r="R18" s="83">
        <f>SUM(J17:J18)</f>
        <v>9</v>
      </c>
      <c r="S18" s="83">
        <f>N17</f>
        <v>6.75</v>
      </c>
      <c r="T18" s="8">
        <f>R18*S18</f>
        <v>60.75</v>
      </c>
    </row>
    <row r="19" spans="1:21">
      <c r="A19" s="8"/>
      <c r="B19" s="31" t="s">
        <v>7</v>
      </c>
      <c r="C19" s="31"/>
      <c r="D19" s="31"/>
      <c r="E19" s="31"/>
      <c r="F19" s="32"/>
      <c r="G19" s="32"/>
      <c r="H19" s="33"/>
      <c r="I19" s="33"/>
      <c r="J19" s="34">
        <f>SUM(J16:J18)</f>
        <v>11</v>
      </c>
      <c r="K19" s="34">
        <f>SUM(K16:K18)</f>
        <v>294</v>
      </c>
      <c r="L19" s="35"/>
      <c r="M19" s="34">
        <f>SUM(M16:M18)</f>
        <v>7.3500000000000005</v>
      </c>
      <c r="N19" s="34"/>
      <c r="O19" s="34">
        <f>SUM(O16:O18)</f>
        <v>70.75</v>
      </c>
      <c r="P19" s="47">
        <f>SUM(P16:P18)</f>
        <v>70.75</v>
      </c>
      <c r="Q19" s="84" t="s">
        <v>59</v>
      </c>
      <c r="R19" s="85">
        <f>SUM(R17:R18)</f>
        <v>11</v>
      </c>
      <c r="S19" s="84"/>
      <c r="T19" s="86">
        <f>SUM(T17:T18)</f>
        <v>70.75</v>
      </c>
      <c r="U19" s="88">
        <f>SUM(K16:K18)</f>
        <v>294</v>
      </c>
    </row>
    <row r="20" spans="1:2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2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21" hidden="1" outlineLevel="1">
      <c r="A23" s="8"/>
      <c r="B23" s="26" t="s">
        <v>11</v>
      </c>
      <c r="C23" s="26" t="s">
        <v>23</v>
      </c>
      <c r="D23" s="26" t="s">
        <v>1</v>
      </c>
      <c r="E23" s="26" t="s">
        <v>2</v>
      </c>
      <c r="F23" s="26" t="s">
        <v>12</v>
      </c>
      <c r="G23" s="26" t="s">
        <v>13</v>
      </c>
      <c r="H23" s="26" t="s">
        <v>4</v>
      </c>
      <c r="I23" s="26" t="s">
        <v>14</v>
      </c>
      <c r="J23" s="27"/>
      <c r="K23" s="28"/>
      <c r="L23" s="28" t="s">
        <v>16</v>
      </c>
      <c r="M23" s="29" t="s">
        <v>7</v>
      </c>
      <c r="N23" s="16" t="s">
        <v>22</v>
      </c>
      <c r="O23" s="26" t="s">
        <v>17</v>
      </c>
      <c r="P23" s="26" t="s">
        <v>5</v>
      </c>
    </row>
    <row r="24" spans="1:21" hidden="1" outlineLevel="1">
      <c r="A24" s="8"/>
      <c r="B24" s="17"/>
      <c r="C24" s="18">
        <f t="shared" ref="C24:C25" si="14">+WEEKNUM(B24)</f>
        <v>0</v>
      </c>
      <c r="D24" s="17" t="s">
        <v>20</v>
      </c>
      <c r="E24" s="18" t="str">
        <f t="shared" ref="E24:E25" si="15">+TEXT(B24,"dddd")</f>
        <v>sábado</v>
      </c>
      <c r="F24" s="18"/>
      <c r="G24" s="18"/>
      <c r="H24" s="18"/>
      <c r="I24" s="52" t="s">
        <v>30</v>
      </c>
      <c r="J24" s="19"/>
      <c r="K24" s="23"/>
      <c r="L24" s="19"/>
      <c r="M24" s="20"/>
      <c r="N24" s="21">
        <v>5</v>
      </c>
      <c r="O24" s="22">
        <f t="shared" ref="O24:O44" si="16">+N24*J24</f>
        <v>0</v>
      </c>
      <c r="P24" s="22">
        <f t="shared" ref="P24:P44" si="17">+SUM(O24)</f>
        <v>0</v>
      </c>
    </row>
    <row r="25" spans="1:21" hidden="1" outlineLevel="1">
      <c r="A25" s="8"/>
      <c r="B25" s="17"/>
      <c r="C25" s="18">
        <f t="shared" si="14"/>
        <v>0</v>
      </c>
      <c r="D25" s="17" t="s">
        <v>20</v>
      </c>
      <c r="E25" s="18" t="str">
        <f t="shared" si="15"/>
        <v>sábado</v>
      </c>
      <c r="F25" s="18"/>
      <c r="G25" s="18"/>
      <c r="H25" s="18"/>
      <c r="I25" s="52" t="s">
        <v>30</v>
      </c>
      <c r="J25" s="19"/>
      <c r="K25" s="23"/>
      <c r="L25" s="19"/>
      <c r="M25" s="20"/>
      <c r="N25" s="21">
        <v>5</v>
      </c>
      <c r="O25" s="22">
        <f t="shared" si="16"/>
        <v>0</v>
      </c>
      <c r="P25" s="22">
        <f t="shared" si="17"/>
        <v>0</v>
      </c>
    </row>
    <row r="26" spans="1:21" hidden="1" outlineLevel="1">
      <c r="A26" s="8"/>
      <c r="B26" s="17"/>
      <c r="C26" s="18">
        <f t="shared" ref="C26:C43" si="18">+WEEKNUM(B26)</f>
        <v>0</v>
      </c>
      <c r="D26" s="17" t="s">
        <v>20</v>
      </c>
      <c r="E26" s="18" t="str">
        <f t="shared" ref="E26:E43" si="19">+TEXT(B26,"dddd")</f>
        <v>sábado</v>
      </c>
      <c r="F26" s="18"/>
      <c r="G26" s="18"/>
      <c r="H26" s="18"/>
      <c r="I26" s="52" t="s">
        <v>30</v>
      </c>
      <c r="J26" s="19"/>
      <c r="K26" s="23"/>
      <c r="L26" s="19"/>
      <c r="M26" s="20"/>
      <c r="N26" s="21">
        <v>5</v>
      </c>
      <c r="O26" s="22">
        <f t="shared" si="16"/>
        <v>0</v>
      </c>
      <c r="P26" s="22">
        <f t="shared" si="17"/>
        <v>0</v>
      </c>
    </row>
    <row r="27" spans="1:21" hidden="1" outlineLevel="1">
      <c r="A27" s="8"/>
      <c r="B27" s="17"/>
      <c r="C27" s="18">
        <f t="shared" si="18"/>
        <v>0</v>
      </c>
      <c r="D27" s="17" t="s">
        <v>20</v>
      </c>
      <c r="E27" s="18" t="str">
        <f t="shared" si="19"/>
        <v>sábado</v>
      </c>
      <c r="F27" s="18"/>
      <c r="G27" s="18"/>
      <c r="H27" s="18"/>
      <c r="I27" s="52" t="s">
        <v>30</v>
      </c>
      <c r="J27" s="19"/>
      <c r="K27" s="23"/>
      <c r="L27" s="19"/>
      <c r="M27" s="20"/>
      <c r="N27" s="21">
        <v>5</v>
      </c>
      <c r="O27" s="22">
        <f t="shared" si="16"/>
        <v>0</v>
      </c>
      <c r="P27" s="22">
        <f t="shared" si="17"/>
        <v>0</v>
      </c>
    </row>
    <row r="28" spans="1:21" hidden="1" outlineLevel="1">
      <c r="A28" s="8"/>
      <c r="B28" s="17"/>
      <c r="C28" s="18">
        <f t="shared" si="18"/>
        <v>0</v>
      </c>
      <c r="D28" s="17" t="s">
        <v>20</v>
      </c>
      <c r="E28" s="18" t="str">
        <f t="shared" si="19"/>
        <v>sábado</v>
      </c>
      <c r="F28" s="18"/>
      <c r="G28" s="18"/>
      <c r="H28" s="18"/>
      <c r="I28" s="52" t="s">
        <v>30</v>
      </c>
      <c r="J28" s="19"/>
      <c r="K28" s="23"/>
      <c r="L28" s="19"/>
      <c r="M28" s="20"/>
      <c r="N28" s="21">
        <v>5</v>
      </c>
      <c r="O28" s="22">
        <f t="shared" si="16"/>
        <v>0</v>
      </c>
      <c r="P28" s="22">
        <f t="shared" si="17"/>
        <v>0</v>
      </c>
    </row>
    <row r="29" spans="1:21" hidden="1" outlineLevel="1">
      <c r="A29" s="8"/>
      <c r="B29" s="17"/>
      <c r="C29" s="18">
        <f t="shared" si="18"/>
        <v>0</v>
      </c>
      <c r="D29" s="17" t="s">
        <v>20</v>
      </c>
      <c r="E29" s="18" t="str">
        <f t="shared" si="19"/>
        <v>sábado</v>
      </c>
      <c r="F29" s="18"/>
      <c r="G29" s="18"/>
      <c r="H29" s="18"/>
      <c r="I29" s="52" t="s">
        <v>30</v>
      </c>
      <c r="J29" s="19"/>
      <c r="K29" s="23"/>
      <c r="L29" s="19"/>
      <c r="M29" s="20"/>
      <c r="N29" s="21">
        <v>5</v>
      </c>
      <c r="O29" s="22">
        <f t="shared" si="16"/>
        <v>0</v>
      </c>
      <c r="P29" s="22">
        <f t="shared" si="17"/>
        <v>0</v>
      </c>
    </row>
    <row r="30" spans="1:21" hidden="1" outlineLevel="1">
      <c r="A30" s="8"/>
      <c r="B30" s="17"/>
      <c r="C30" s="18">
        <f t="shared" si="18"/>
        <v>0</v>
      </c>
      <c r="D30" s="17" t="s">
        <v>20</v>
      </c>
      <c r="E30" s="18" t="str">
        <f t="shared" si="19"/>
        <v>sábado</v>
      </c>
      <c r="F30" s="18"/>
      <c r="G30" s="18"/>
      <c r="H30" s="18"/>
      <c r="I30" s="52" t="s">
        <v>30</v>
      </c>
      <c r="J30" s="19"/>
      <c r="K30" s="23"/>
      <c r="L30" s="19"/>
      <c r="M30" s="20"/>
      <c r="N30" s="21">
        <v>5</v>
      </c>
      <c r="O30" s="22">
        <f t="shared" si="16"/>
        <v>0</v>
      </c>
      <c r="P30" s="22">
        <f t="shared" si="17"/>
        <v>0</v>
      </c>
    </row>
    <row r="31" spans="1:21" hidden="1" outlineLevel="1">
      <c r="A31" s="8"/>
      <c r="B31" s="17"/>
      <c r="C31" s="18">
        <f t="shared" si="18"/>
        <v>0</v>
      </c>
      <c r="D31" s="17" t="s">
        <v>20</v>
      </c>
      <c r="E31" s="18" t="str">
        <f t="shared" si="19"/>
        <v>sábado</v>
      </c>
      <c r="F31" s="18"/>
      <c r="G31" s="18"/>
      <c r="H31" s="18"/>
      <c r="I31" s="52" t="s">
        <v>30</v>
      </c>
      <c r="J31" s="19"/>
      <c r="K31" s="23"/>
      <c r="L31" s="19"/>
      <c r="M31" s="20"/>
      <c r="N31" s="21">
        <v>5</v>
      </c>
      <c r="O31" s="22">
        <f t="shared" si="16"/>
        <v>0</v>
      </c>
      <c r="P31" s="22">
        <f t="shared" si="17"/>
        <v>0</v>
      </c>
    </row>
    <row r="32" spans="1:21" hidden="1" outlineLevel="1">
      <c r="A32" s="8"/>
      <c r="B32" s="17"/>
      <c r="C32" s="18">
        <f t="shared" si="18"/>
        <v>0</v>
      </c>
      <c r="D32" s="17" t="s">
        <v>20</v>
      </c>
      <c r="E32" s="18" t="str">
        <f t="shared" si="19"/>
        <v>sábado</v>
      </c>
      <c r="F32" s="18"/>
      <c r="G32" s="18"/>
      <c r="H32" s="18"/>
      <c r="I32" s="52" t="s">
        <v>30</v>
      </c>
      <c r="J32" s="19"/>
      <c r="K32" s="23"/>
      <c r="L32" s="19"/>
      <c r="M32" s="20"/>
      <c r="N32" s="21">
        <v>5</v>
      </c>
      <c r="O32" s="22">
        <f t="shared" si="16"/>
        <v>0</v>
      </c>
      <c r="P32" s="22">
        <f t="shared" si="17"/>
        <v>0</v>
      </c>
    </row>
    <row r="33" spans="1:16" hidden="1" outlineLevel="1">
      <c r="A33" s="8"/>
      <c r="B33" s="17"/>
      <c r="C33" s="18">
        <f t="shared" si="18"/>
        <v>0</v>
      </c>
      <c r="D33" s="17" t="s">
        <v>20</v>
      </c>
      <c r="E33" s="18" t="str">
        <f t="shared" si="19"/>
        <v>sábado</v>
      </c>
      <c r="F33" s="18"/>
      <c r="G33" s="18"/>
      <c r="H33" s="18"/>
      <c r="I33" s="52" t="s">
        <v>30</v>
      </c>
      <c r="J33" s="19"/>
      <c r="K33" s="23"/>
      <c r="L33" s="19"/>
      <c r="M33" s="20"/>
      <c r="N33" s="21">
        <v>5</v>
      </c>
      <c r="O33" s="22">
        <f t="shared" si="16"/>
        <v>0</v>
      </c>
      <c r="P33" s="22">
        <f t="shared" si="17"/>
        <v>0</v>
      </c>
    </row>
    <row r="34" spans="1:16" hidden="1" outlineLevel="1">
      <c r="A34" s="8"/>
      <c r="B34" s="17"/>
      <c r="C34" s="18">
        <f t="shared" si="18"/>
        <v>0</v>
      </c>
      <c r="D34" s="17" t="s">
        <v>20</v>
      </c>
      <c r="E34" s="18" t="str">
        <f t="shared" si="19"/>
        <v>sábado</v>
      </c>
      <c r="F34" s="18"/>
      <c r="G34" s="18"/>
      <c r="H34" s="18"/>
      <c r="I34" s="52" t="s">
        <v>30</v>
      </c>
      <c r="J34" s="19"/>
      <c r="K34" s="23"/>
      <c r="L34" s="19"/>
      <c r="M34" s="20"/>
      <c r="N34" s="21">
        <v>5</v>
      </c>
      <c r="O34" s="22">
        <f t="shared" si="16"/>
        <v>0</v>
      </c>
      <c r="P34" s="22">
        <f t="shared" si="17"/>
        <v>0</v>
      </c>
    </row>
    <row r="35" spans="1:16" hidden="1" outlineLevel="1">
      <c r="A35" s="8"/>
      <c r="B35" s="17"/>
      <c r="C35" s="18">
        <f t="shared" si="18"/>
        <v>0</v>
      </c>
      <c r="D35" s="17" t="s">
        <v>20</v>
      </c>
      <c r="E35" s="18" t="str">
        <f t="shared" si="19"/>
        <v>sábado</v>
      </c>
      <c r="F35" s="18"/>
      <c r="G35" s="18"/>
      <c r="H35" s="18"/>
      <c r="I35" s="52" t="s">
        <v>30</v>
      </c>
      <c r="J35" s="19"/>
      <c r="K35" s="23"/>
      <c r="L35" s="19"/>
      <c r="M35" s="20"/>
      <c r="N35" s="21">
        <v>5</v>
      </c>
      <c r="O35" s="22">
        <f t="shared" si="16"/>
        <v>0</v>
      </c>
      <c r="P35" s="22">
        <f t="shared" si="17"/>
        <v>0</v>
      </c>
    </row>
    <row r="36" spans="1:16" hidden="1" outlineLevel="1">
      <c r="A36" s="8"/>
      <c r="B36" s="17"/>
      <c r="C36" s="18">
        <f t="shared" si="18"/>
        <v>0</v>
      </c>
      <c r="D36" s="17" t="s">
        <v>20</v>
      </c>
      <c r="E36" s="18" t="str">
        <f t="shared" si="19"/>
        <v>sábado</v>
      </c>
      <c r="F36" s="18"/>
      <c r="G36" s="18"/>
      <c r="H36" s="18"/>
      <c r="I36" s="52" t="s">
        <v>30</v>
      </c>
      <c r="J36" s="19"/>
      <c r="K36" s="23"/>
      <c r="L36" s="19"/>
      <c r="M36" s="20"/>
      <c r="N36" s="21">
        <v>5</v>
      </c>
      <c r="O36" s="22">
        <f t="shared" si="16"/>
        <v>0</v>
      </c>
      <c r="P36" s="22">
        <f t="shared" si="17"/>
        <v>0</v>
      </c>
    </row>
    <row r="37" spans="1:16" hidden="1" outlineLevel="1">
      <c r="A37" s="8"/>
      <c r="B37" s="17"/>
      <c r="C37" s="18">
        <f t="shared" si="18"/>
        <v>0</v>
      </c>
      <c r="D37" s="17" t="s">
        <v>20</v>
      </c>
      <c r="E37" s="18" t="str">
        <f t="shared" si="19"/>
        <v>sábado</v>
      </c>
      <c r="F37" s="18"/>
      <c r="G37" s="18"/>
      <c r="H37" s="18"/>
      <c r="I37" s="52" t="s">
        <v>30</v>
      </c>
      <c r="J37" s="19"/>
      <c r="K37" s="23"/>
      <c r="L37" s="19"/>
      <c r="M37" s="20"/>
      <c r="N37" s="21">
        <v>5</v>
      </c>
      <c r="O37" s="22">
        <f t="shared" si="16"/>
        <v>0</v>
      </c>
      <c r="P37" s="22">
        <f t="shared" si="17"/>
        <v>0</v>
      </c>
    </row>
    <row r="38" spans="1:16" hidden="1" outlineLevel="1">
      <c r="A38" s="8"/>
      <c r="B38" s="17"/>
      <c r="C38" s="18">
        <f t="shared" si="18"/>
        <v>0</v>
      </c>
      <c r="D38" s="17" t="s">
        <v>20</v>
      </c>
      <c r="E38" s="18" t="str">
        <f t="shared" si="19"/>
        <v>sábado</v>
      </c>
      <c r="F38" s="18"/>
      <c r="G38" s="18"/>
      <c r="H38" s="18"/>
      <c r="I38" s="52" t="s">
        <v>30</v>
      </c>
      <c r="J38" s="19"/>
      <c r="K38" s="23"/>
      <c r="L38" s="19"/>
      <c r="M38" s="20"/>
      <c r="N38" s="21">
        <v>5</v>
      </c>
      <c r="O38" s="22">
        <f t="shared" si="16"/>
        <v>0</v>
      </c>
      <c r="P38" s="22">
        <f t="shared" si="17"/>
        <v>0</v>
      </c>
    </row>
    <row r="39" spans="1:16" hidden="1" outlineLevel="1">
      <c r="A39" s="8"/>
      <c r="B39" s="17"/>
      <c r="C39" s="18">
        <f t="shared" si="18"/>
        <v>0</v>
      </c>
      <c r="D39" s="17" t="s">
        <v>20</v>
      </c>
      <c r="E39" s="18" t="str">
        <f t="shared" si="19"/>
        <v>sábado</v>
      </c>
      <c r="F39" s="18"/>
      <c r="G39" s="18"/>
      <c r="H39" s="18"/>
      <c r="I39" s="52" t="s">
        <v>30</v>
      </c>
      <c r="J39" s="19"/>
      <c r="K39" s="23"/>
      <c r="L39" s="19"/>
      <c r="M39" s="20"/>
      <c r="N39" s="21">
        <v>5</v>
      </c>
      <c r="O39" s="22">
        <f t="shared" si="16"/>
        <v>0</v>
      </c>
      <c r="P39" s="22">
        <f t="shared" si="17"/>
        <v>0</v>
      </c>
    </row>
    <row r="40" spans="1:16" hidden="1" outlineLevel="1">
      <c r="A40" s="8"/>
      <c r="B40" s="17"/>
      <c r="C40" s="18">
        <f t="shared" si="18"/>
        <v>0</v>
      </c>
      <c r="D40" s="17" t="s">
        <v>20</v>
      </c>
      <c r="E40" s="18" t="str">
        <f t="shared" si="19"/>
        <v>sábado</v>
      </c>
      <c r="F40" s="18"/>
      <c r="G40" s="18"/>
      <c r="H40" s="18"/>
      <c r="I40" s="52" t="s">
        <v>30</v>
      </c>
      <c r="J40" s="19"/>
      <c r="K40" s="23"/>
      <c r="L40" s="19"/>
      <c r="M40" s="20"/>
      <c r="N40" s="21">
        <v>5</v>
      </c>
      <c r="O40" s="22">
        <f t="shared" si="16"/>
        <v>0</v>
      </c>
      <c r="P40" s="22">
        <f t="shared" si="17"/>
        <v>0</v>
      </c>
    </row>
    <row r="41" spans="1:16" hidden="1" outlineLevel="1">
      <c r="A41" s="8"/>
      <c r="B41" s="17"/>
      <c r="C41" s="18">
        <f t="shared" si="18"/>
        <v>0</v>
      </c>
      <c r="D41" s="17" t="s">
        <v>20</v>
      </c>
      <c r="E41" s="18" t="str">
        <f t="shared" si="19"/>
        <v>sábado</v>
      </c>
      <c r="F41" s="18"/>
      <c r="G41" s="18"/>
      <c r="H41" s="18"/>
      <c r="I41" s="52" t="s">
        <v>30</v>
      </c>
      <c r="J41" s="19"/>
      <c r="K41" s="23"/>
      <c r="L41" s="19"/>
      <c r="M41" s="20"/>
      <c r="N41" s="21">
        <v>5</v>
      </c>
      <c r="O41" s="22">
        <f t="shared" si="16"/>
        <v>0</v>
      </c>
      <c r="P41" s="22">
        <f t="shared" si="17"/>
        <v>0</v>
      </c>
    </row>
    <row r="42" spans="1:16" hidden="1" outlineLevel="1">
      <c r="A42" s="8"/>
      <c r="B42" s="17"/>
      <c r="C42" s="18">
        <f t="shared" si="18"/>
        <v>0</v>
      </c>
      <c r="D42" s="17" t="s">
        <v>20</v>
      </c>
      <c r="E42" s="18" t="str">
        <f t="shared" si="19"/>
        <v>sábado</v>
      </c>
      <c r="F42" s="18"/>
      <c r="G42" s="18"/>
      <c r="H42" s="18"/>
      <c r="I42" s="52" t="s">
        <v>30</v>
      </c>
      <c r="J42" s="19"/>
      <c r="K42" s="23"/>
      <c r="L42" s="19"/>
      <c r="M42" s="20"/>
      <c r="N42" s="21">
        <v>5</v>
      </c>
      <c r="O42" s="22">
        <f t="shared" si="16"/>
        <v>0</v>
      </c>
      <c r="P42" s="22">
        <f t="shared" si="17"/>
        <v>0</v>
      </c>
    </row>
    <row r="43" spans="1:16" hidden="1" outlineLevel="1">
      <c r="A43" s="8"/>
      <c r="B43" s="17"/>
      <c r="C43" s="18">
        <f t="shared" si="18"/>
        <v>0</v>
      </c>
      <c r="D43" s="17" t="s">
        <v>20</v>
      </c>
      <c r="E43" s="18" t="str">
        <f t="shared" si="19"/>
        <v>sábado</v>
      </c>
      <c r="F43" s="18"/>
      <c r="G43" s="18"/>
      <c r="H43" s="18"/>
      <c r="I43" s="52" t="s">
        <v>30</v>
      </c>
      <c r="J43" s="19"/>
      <c r="K43" s="23"/>
      <c r="L43" s="19"/>
      <c r="M43" s="20"/>
      <c r="N43" s="21">
        <v>5</v>
      </c>
      <c r="O43" s="22">
        <f t="shared" si="16"/>
        <v>0</v>
      </c>
      <c r="P43" s="22">
        <f t="shared" si="17"/>
        <v>0</v>
      </c>
    </row>
    <row r="44" spans="1:16" hidden="1" outlineLevel="1">
      <c r="A44" s="8"/>
      <c r="B44" s="17"/>
      <c r="C44" s="18">
        <f t="shared" ref="C44" si="20">+WEEKNUM(B44)</f>
        <v>0</v>
      </c>
      <c r="D44" s="17" t="s">
        <v>20</v>
      </c>
      <c r="E44" s="18" t="str">
        <f t="shared" ref="E44" si="21">+TEXT(B44,"dddd")</f>
        <v>sábado</v>
      </c>
      <c r="F44" s="18"/>
      <c r="G44" s="18"/>
      <c r="H44" s="18"/>
      <c r="I44" s="52" t="s">
        <v>30</v>
      </c>
      <c r="J44" s="19"/>
      <c r="K44" s="23"/>
      <c r="L44" s="19"/>
      <c r="M44" s="20"/>
      <c r="N44" s="21">
        <v>5</v>
      </c>
      <c r="O44" s="22">
        <f t="shared" si="16"/>
        <v>0</v>
      </c>
      <c r="P44" s="22">
        <f t="shared" si="17"/>
        <v>0</v>
      </c>
    </row>
    <row r="45" spans="1:16" hidden="1" outlineLevel="1">
      <c r="A45" s="8"/>
      <c r="B45" s="31" t="s">
        <v>7</v>
      </c>
      <c r="C45" s="31"/>
      <c r="D45" s="31"/>
      <c r="E45" s="31"/>
      <c r="F45" s="32"/>
      <c r="G45" s="32"/>
      <c r="H45" s="33"/>
      <c r="I45" s="33"/>
      <c r="J45" s="34"/>
      <c r="K45" s="34"/>
      <c r="L45" s="35"/>
      <c r="M45" s="34">
        <f>SUM(M24:M43)</f>
        <v>0</v>
      </c>
      <c r="N45" s="34"/>
      <c r="O45" s="34">
        <f>SUM(O24:O44)</f>
        <v>0</v>
      </c>
      <c r="P45" s="34">
        <f>SUM(P24:P44)</f>
        <v>0</v>
      </c>
    </row>
    <row r="46" spans="1:16" collapsed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6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6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6" hidden="1" outlineLevel="1">
      <c r="A49" s="8"/>
      <c r="B49" s="40" t="s">
        <v>29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6" hidden="1" outlineLevel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6" hidden="1" outlineLevel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6" hidden="1" outlineLevel="1">
      <c r="A52" s="8"/>
      <c r="B52" s="26" t="s">
        <v>11</v>
      </c>
      <c r="C52" s="26" t="s">
        <v>23</v>
      </c>
      <c r="D52" s="26" t="s">
        <v>1</v>
      </c>
      <c r="E52" s="26" t="s">
        <v>2</v>
      </c>
      <c r="F52" s="26" t="s">
        <v>12</v>
      </c>
      <c r="G52" s="26" t="s">
        <v>13</v>
      </c>
      <c r="H52" s="26" t="s">
        <v>4</v>
      </c>
      <c r="I52" s="26" t="s">
        <v>14</v>
      </c>
      <c r="J52" s="27"/>
      <c r="K52" s="28"/>
      <c r="L52" s="28" t="s">
        <v>16</v>
      </c>
      <c r="M52" s="29" t="s">
        <v>7</v>
      </c>
      <c r="N52" s="16" t="s">
        <v>22</v>
      </c>
      <c r="O52" s="26" t="s">
        <v>17</v>
      </c>
      <c r="P52" s="26" t="s">
        <v>5</v>
      </c>
    </row>
    <row r="53" spans="1:16" hidden="1" outlineLevel="1">
      <c r="A53" s="8"/>
      <c r="B53" s="17"/>
      <c r="C53" s="18">
        <f t="shared" ref="C53" si="22">+WEEKNUM(B53)</f>
        <v>0</v>
      </c>
      <c r="D53" s="17" t="s">
        <v>20</v>
      </c>
      <c r="E53" s="18" t="str">
        <f t="shared" ref="E53" si="23">+TEXT(B53,"dddd")</f>
        <v>sábado</v>
      </c>
      <c r="F53" s="18"/>
      <c r="G53" s="18"/>
      <c r="H53" s="18"/>
      <c r="I53" s="52" t="s">
        <v>28</v>
      </c>
      <c r="J53" s="19"/>
      <c r="K53" s="23"/>
      <c r="L53" s="19"/>
      <c r="M53" s="20">
        <f t="shared" ref="M53" si="24">K53*L53/1000</f>
        <v>0</v>
      </c>
      <c r="N53" s="21">
        <v>0.22</v>
      </c>
      <c r="O53" s="22">
        <f>+N53*K53</f>
        <v>0</v>
      </c>
      <c r="P53" s="22">
        <f t="shared" ref="P53" si="25">+SUM(O53)</f>
        <v>0</v>
      </c>
    </row>
    <row r="54" spans="1:16" hidden="1" outlineLevel="1">
      <c r="A54" s="8"/>
      <c r="B54" s="31" t="s">
        <v>7</v>
      </c>
      <c r="C54" s="31"/>
      <c r="D54" s="31"/>
      <c r="E54" s="31"/>
      <c r="F54" s="32"/>
      <c r="G54" s="32"/>
      <c r="H54" s="33"/>
      <c r="I54" s="33"/>
      <c r="J54" s="34"/>
      <c r="K54" s="34"/>
      <c r="L54" s="35"/>
      <c r="M54" s="34">
        <f>SUM(M53:M53)</f>
        <v>0</v>
      </c>
      <c r="N54" s="34"/>
      <c r="O54" s="47">
        <f>SUM(O53:O53)</f>
        <v>0</v>
      </c>
      <c r="P54" s="47">
        <f>SUM(P53:P53)</f>
        <v>0</v>
      </c>
    </row>
    <row r="55" spans="1:16" hidden="1" outlineLevel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6" hidden="1" outlineLevel="1">
      <c r="A56" s="8"/>
      <c r="B56" s="26" t="s">
        <v>11</v>
      </c>
      <c r="C56" s="26" t="s">
        <v>23</v>
      </c>
      <c r="D56" s="26" t="s">
        <v>1</v>
      </c>
      <c r="E56" s="26" t="s">
        <v>2</v>
      </c>
      <c r="F56" s="26" t="s">
        <v>12</v>
      </c>
      <c r="G56" s="26" t="s">
        <v>13</v>
      </c>
      <c r="H56" s="26" t="s">
        <v>4</v>
      </c>
      <c r="I56" s="26" t="s">
        <v>14</v>
      </c>
      <c r="J56" s="27"/>
      <c r="K56" s="28"/>
      <c r="L56" s="28" t="s">
        <v>16</v>
      </c>
      <c r="M56" s="29" t="s">
        <v>7</v>
      </c>
      <c r="N56" s="16" t="s">
        <v>22</v>
      </c>
      <c r="O56" s="26" t="s">
        <v>17</v>
      </c>
      <c r="P56" s="26" t="s">
        <v>5</v>
      </c>
    </row>
    <row r="57" spans="1:16" hidden="1" outlineLevel="1">
      <c r="A57" s="8"/>
      <c r="B57" s="17"/>
      <c r="C57" s="18">
        <v>44</v>
      </c>
      <c r="D57" s="17" t="s">
        <v>20</v>
      </c>
      <c r="E57" s="18" t="s">
        <v>31</v>
      </c>
      <c r="F57" s="18"/>
      <c r="G57" s="18"/>
      <c r="H57" s="18"/>
      <c r="I57" s="30" t="s">
        <v>32</v>
      </c>
      <c r="J57" s="19"/>
      <c r="K57" s="23"/>
      <c r="L57" s="19"/>
      <c r="M57" s="20">
        <f t="shared" ref="M57:M64" si="26">K57*L57/1000</f>
        <v>0</v>
      </c>
      <c r="N57" s="21">
        <v>0.3</v>
      </c>
      <c r="O57" s="22">
        <f>+N57*K57</f>
        <v>0</v>
      </c>
      <c r="P57" s="22">
        <f t="shared" ref="P57:P64" si="27">+SUM(O57)</f>
        <v>0</v>
      </c>
    </row>
    <row r="58" spans="1:16" hidden="1" outlineLevel="1">
      <c r="A58" s="8"/>
      <c r="B58" s="17"/>
      <c r="C58" s="18">
        <v>44</v>
      </c>
      <c r="D58" s="17" t="s">
        <v>20</v>
      </c>
      <c r="E58" s="18" t="s">
        <v>31</v>
      </c>
      <c r="F58" s="18"/>
      <c r="G58" s="18"/>
      <c r="H58" s="18"/>
      <c r="I58" s="30" t="s">
        <v>32</v>
      </c>
      <c r="J58" s="19"/>
      <c r="K58" s="23"/>
      <c r="L58" s="19"/>
      <c r="M58" s="20">
        <f t="shared" si="26"/>
        <v>0</v>
      </c>
      <c r="N58" s="21">
        <v>0.3</v>
      </c>
      <c r="O58" s="22">
        <f>+N58*K58</f>
        <v>0</v>
      </c>
      <c r="P58" s="22">
        <f t="shared" si="27"/>
        <v>0</v>
      </c>
    </row>
    <row r="59" spans="1:16" hidden="1" outlineLevel="1">
      <c r="A59" s="8"/>
      <c r="B59" s="17"/>
      <c r="C59" s="18"/>
      <c r="D59" s="17"/>
      <c r="E59" s="18"/>
      <c r="F59" s="18"/>
      <c r="G59" s="18"/>
      <c r="H59" s="18"/>
      <c r="I59" s="30"/>
      <c r="J59" s="19"/>
      <c r="K59" s="23"/>
      <c r="L59" s="19"/>
      <c r="M59" s="20"/>
      <c r="N59" s="21"/>
      <c r="O59" s="22"/>
      <c r="P59" s="22"/>
    </row>
    <row r="60" spans="1:16" hidden="1" outlineLevel="1">
      <c r="A60" s="8"/>
      <c r="B60" s="17"/>
      <c r="C60" s="18">
        <v>44</v>
      </c>
      <c r="D60" s="17" t="s">
        <v>20</v>
      </c>
      <c r="E60" s="18" t="s">
        <v>31</v>
      </c>
      <c r="F60" s="18"/>
      <c r="G60" s="18"/>
      <c r="H60" s="18"/>
      <c r="I60" s="30" t="s">
        <v>33</v>
      </c>
      <c r="J60" s="19"/>
      <c r="K60" s="23"/>
      <c r="L60" s="19"/>
      <c r="M60" s="20">
        <f t="shared" ref="M60:M63" si="28">K60*L60/1000</f>
        <v>0</v>
      </c>
      <c r="N60" s="21">
        <v>0.6</v>
      </c>
      <c r="O60" s="22">
        <f t="shared" ref="O60:O63" si="29">+N60*K60</f>
        <v>0</v>
      </c>
      <c r="P60" s="22">
        <f t="shared" ref="P60:P63" si="30">+SUM(O60)</f>
        <v>0</v>
      </c>
    </row>
    <row r="61" spans="1:16" hidden="1" outlineLevel="1">
      <c r="A61" s="8"/>
      <c r="B61" s="17"/>
      <c r="C61" s="18">
        <v>44</v>
      </c>
      <c r="D61" s="17" t="s">
        <v>20</v>
      </c>
      <c r="E61" s="18" t="s">
        <v>31</v>
      </c>
      <c r="F61" s="18"/>
      <c r="G61" s="18"/>
      <c r="H61" s="18"/>
      <c r="I61" s="30" t="s">
        <v>33</v>
      </c>
      <c r="J61" s="19"/>
      <c r="K61" s="23"/>
      <c r="L61" s="19"/>
      <c r="M61" s="20">
        <f t="shared" si="28"/>
        <v>0</v>
      </c>
      <c r="N61" s="21">
        <v>0.6</v>
      </c>
      <c r="O61" s="22">
        <f t="shared" si="29"/>
        <v>0</v>
      </c>
      <c r="P61" s="22">
        <f t="shared" si="30"/>
        <v>0</v>
      </c>
    </row>
    <row r="62" spans="1:16" hidden="1" outlineLevel="1">
      <c r="A62" s="8"/>
      <c r="B62" s="17"/>
      <c r="C62" s="18">
        <v>44</v>
      </c>
      <c r="D62" s="17" t="s">
        <v>20</v>
      </c>
      <c r="E62" s="18" t="s">
        <v>31</v>
      </c>
      <c r="F62" s="18"/>
      <c r="G62" s="18"/>
      <c r="H62" s="18"/>
      <c r="I62" s="30" t="s">
        <v>33</v>
      </c>
      <c r="J62" s="19"/>
      <c r="K62" s="23"/>
      <c r="L62" s="19"/>
      <c r="M62" s="20">
        <f t="shared" si="28"/>
        <v>0</v>
      </c>
      <c r="N62" s="21">
        <v>0.6</v>
      </c>
      <c r="O62" s="22">
        <f t="shared" si="29"/>
        <v>0</v>
      </c>
      <c r="P62" s="22">
        <f t="shared" si="30"/>
        <v>0</v>
      </c>
    </row>
    <row r="63" spans="1:16" hidden="1" outlineLevel="1">
      <c r="A63" s="8"/>
      <c r="B63" s="17"/>
      <c r="C63" s="18">
        <v>44</v>
      </c>
      <c r="D63" s="17" t="s">
        <v>20</v>
      </c>
      <c r="E63" s="18" t="s">
        <v>31</v>
      </c>
      <c r="F63" s="18"/>
      <c r="G63" s="18"/>
      <c r="H63" s="18"/>
      <c r="I63" s="30" t="s">
        <v>33</v>
      </c>
      <c r="J63" s="19"/>
      <c r="K63" s="23"/>
      <c r="L63" s="19"/>
      <c r="M63" s="20">
        <f t="shared" si="28"/>
        <v>0</v>
      </c>
      <c r="N63" s="21">
        <v>0.6</v>
      </c>
      <c r="O63" s="22">
        <f t="shared" si="29"/>
        <v>0</v>
      </c>
      <c r="P63" s="22">
        <f t="shared" si="30"/>
        <v>0</v>
      </c>
    </row>
    <row r="64" spans="1:16" hidden="1" outlineLevel="1">
      <c r="A64" s="8"/>
      <c r="B64" s="17"/>
      <c r="C64" s="18">
        <v>44</v>
      </c>
      <c r="D64" s="17" t="s">
        <v>20</v>
      </c>
      <c r="E64" s="18" t="s">
        <v>31</v>
      </c>
      <c r="F64" s="18"/>
      <c r="G64" s="18"/>
      <c r="H64" s="18"/>
      <c r="I64" s="30" t="s">
        <v>33</v>
      </c>
      <c r="J64" s="19"/>
      <c r="K64" s="23"/>
      <c r="L64" s="19"/>
      <c r="M64" s="20">
        <f t="shared" si="26"/>
        <v>0</v>
      </c>
      <c r="N64" s="21">
        <v>0.6</v>
      </c>
      <c r="O64" s="22">
        <f>+N64*K64</f>
        <v>0</v>
      </c>
      <c r="P64" s="22">
        <f t="shared" si="27"/>
        <v>0</v>
      </c>
    </row>
    <row r="65" spans="1:16" hidden="1" outlineLevel="1">
      <c r="A65" s="8"/>
      <c r="B65" s="31" t="s">
        <v>7</v>
      </c>
      <c r="C65" s="31"/>
      <c r="D65" s="31"/>
      <c r="E65" s="31"/>
      <c r="F65" s="32"/>
      <c r="G65" s="32"/>
      <c r="H65" s="33"/>
      <c r="I65" s="33"/>
      <c r="J65" s="34"/>
      <c r="K65" s="34"/>
      <c r="L65" s="35"/>
      <c r="M65" s="34">
        <f>SUM(M57:M64)</f>
        <v>0</v>
      </c>
      <c r="N65" s="34"/>
      <c r="O65" s="47">
        <f>SUM(O57:O64)</f>
        <v>0</v>
      </c>
      <c r="P65" s="47">
        <f>SUM(P57:P64)</f>
        <v>0</v>
      </c>
    </row>
    <row r="66" spans="1:16" collapsed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6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6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90"/>
      <c r="O71" s="8"/>
    </row>
    <row r="72" spans="1:16">
      <c r="B72" s="38" t="s">
        <v>53</v>
      </c>
      <c r="C72" s="9"/>
      <c r="D72" s="9"/>
      <c r="E72" s="9"/>
      <c r="F72" s="10"/>
      <c r="G72" s="10"/>
      <c r="H72" s="11"/>
      <c r="N72" s="8"/>
    </row>
    <row r="73" spans="1:16">
      <c r="B73" s="38"/>
      <c r="C73" s="9"/>
      <c r="D73" s="9"/>
      <c r="E73" s="9"/>
      <c r="F73" s="10"/>
      <c r="G73" s="10"/>
      <c r="H73" s="11"/>
    </row>
    <row r="74" spans="1:16">
      <c r="B74" s="39" t="s">
        <v>51</v>
      </c>
      <c r="C74" s="9"/>
      <c r="D74" s="9"/>
      <c r="E74" s="9"/>
      <c r="F74" s="10"/>
      <c r="G74" s="10"/>
      <c r="H74" s="11"/>
    </row>
    <row r="76" spans="1:16" ht="28.8">
      <c r="B76" s="41" t="s">
        <v>9</v>
      </c>
      <c r="C76" s="42"/>
      <c r="D76" s="43"/>
      <c r="E76" s="26"/>
      <c r="F76" s="26" t="s">
        <v>18</v>
      </c>
      <c r="G76" s="26" t="s">
        <v>8</v>
      </c>
      <c r="H76" s="26" t="s">
        <v>3</v>
      </c>
    </row>
    <row r="77" spans="1:16">
      <c r="B77" s="44"/>
      <c r="C77" s="45"/>
      <c r="D77" s="46"/>
      <c r="E77" s="26" t="s">
        <v>26</v>
      </c>
      <c r="F77" s="26" t="s">
        <v>19</v>
      </c>
      <c r="G77" s="26" t="s">
        <v>6</v>
      </c>
      <c r="H77" s="26" t="s">
        <v>10</v>
      </c>
      <c r="I77" s="24"/>
      <c r="J77" s="14"/>
      <c r="K77" s="14"/>
      <c r="L77" s="14"/>
    </row>
    <row r="78" spans="1:16">
      <c r="B78" s="49" t="str">
        <f>I17</f>
        <v>SERVICIO DE CARGA A GRANEL DE PT</v>
      </c>
      <c r="C78" s="49"/>
      <c r="D78" s="49"/>
      <c r="E78" s="37">
        <f>+SUMIFS(J9:J103,$I$9:$I$103,B78)</f>
        <v>11</v>
      </c>
      <c r="F78" s="50" t="s">
        <v>21</v>
      </c>
      <c r="G78" s="48">
        <f>+SUMIFS($O$8:$O$53,$I$8:$I$53,B78)</f>
        <v>70.75</v>
      </c>
      <c r="H78" s="51"/>
      <c r="I78" s="24"/>
    </row>
    <row r="79" spans="1:16">
      <c r="A79" s="2"/>
      <c r="B79" s="31" t="s">
        <v>7</v>
      </c>
      <c r="C79" s="31"/>
      <c r="D79" s="31"/>
      <c r="E79" s="31"/>
      <c r="F79" s="31"/>
      <c r="G79" s="36">
        <f>+SUM(G78:G78)</f>
        <v>70.75</v>
      </c>
      <c r="H79" s="31"/>
      <c r="I79" s="24"/>
    </row>
    <row r="81" spans="8:8">
      <c r="H81" s="25"/>
    </row>
  </sheetData>
  <autoFilter ref="B8:P8" xr:uid="{B908524E-98C6-429F-8F42-98D41DBF5923}">
    <sortState xmlns:xlrd2="http://schemas.microsoft.com/office/spreadsheetml/2017/richdata2" ref="B9:P30">
      <sortCondition ref="I8"/>
    </sortState>
  </autoFilter>
  <mergeCells count="1">
    <mergeCell ref="U14:U15"/>
  </mergeCells>
  <pageMargins left="0.7" right="0.7" top="0.75" bottom="0.75" header="0.3" footer="0.3"/>
  <pageSetup paperSize="9"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6DBF-0640-4AB5-8D4B-C839259A7F25}">
  <dimension ref="B3:AH21"/>
  <sheetViews>
    <sheetView showGridLines="0" zoomScale="80" zoomScaleNormal="80" workbookViewId="0">
      <selection activeCell="H20" sqref="H20"/>
    </sheetView>
  </sheetViews>
  <sheetFormatPr baseColWidth="10" defaultRowHeight="14.4"/>
  <cols>
    <col min="2" max="2" width="28.6640625" bestFit="1" customWidth="1"/>
    <col min="5" max="5" width="16.88671875" customWidth="1"/>
  </cols>
  <sheetData>
    <row r="3" spans="2:34">
      <c r="C3" s="54" t="str">
        <f>ENERO!F2</f>
        <v>Oceano Enero 2024 - Facturación servicios del CD</v>
      </c>
    </row>
    <row r="4" spans="2:34">
      <c r="C4" s="55"/>
    </row>
    <row r="6" spans="2:34">
      <c r="B6" s="56" t="s">
        <v>34</v>
      </c>
    </row>
    <row r="7" spans="2:34">
      <c r="B7" s="56"/>
    </row>
    <row r="8" spans="2:34">
      <c r="C8" s="57" t="s">
        <v>35</v>
      </c>
      <c r="D8" s="58">
        <v>1</v>
      </c>
      <c r="E8" s="58">
        <v>2</v>
      </c>
      <c r="F8" s="58">
        <v>3</v>
      </c>
      <c r="G8" s="58">
        <v>4</v>
      </c>
      <c r="H8" s="58">
        <v>5</v>
      </c>
      <c r="I8" s="58">
        <v>6</v>
      </c>
      <c r="J8" s="58">
        <v>7</v>
      </c>
      <c r="K8" s="58">
        <v>8</v>
      </c>
      <c r="L8" s="58">
        <v>9</v>
      </c>
      <c r="M8" s="58">
        <v>10</v>
      </c>
      <c r="N8" s="58">
        <v>11</v>
      </c>
      <c r="O8" s="58">
        <v>12</v>
      </c>
      <c r="P8" s="58">
        <v>13</v>
      </c>
      <c r="Q8" s="58">
        <v>14</v>
      </c>
      <c r="R8" s="58">
        <v>15</v>
      </c>
      <c r="S8" s="58">
        <v>16</v>
      </c>
      <c r="T8" s="58">
        <v>17</v>
      </c>
      <c r="U8" s="58">
        <v>18</v>
      </c>
      <c r="V8" s="58">
        <v>19</v>
      </c>
      <c r="W8" s="58">
        <v>20</v>
      </c>
      <c r="X8" s="58">
        <v>21</v>
      </c>
      <c r="Y8" s="58">
        <v>22</v>
      </c>
      <c r="Z8" s="58">
        <v>23</v>
      </c>
      <c r="AA8" s="58">
        <v>24</v>
      </c>
      <c r="AB8" s="58">
        <v>25</v>
      </c>
      <c r="AC8" s="58">
        <v>26</v>
      </c>
      <c r="AD8" s="58">
        <v>27</v>
      </c>
      <c r="AE8" s="58">
        <v>28</v>
      </c>
      <c r="AF8" s="58">
        <v>29</v>
      </c>
      <c r="AG8" s="58">
        <v>30</v>
      </c>
    </row>
    <row r="9" spans="2:34">
      <c r="B9" s="59" t="s">
        <v>36</v>
      </c>
      <c r="C9" s="60">
        <v>120</v>
      </c>
      <c r="D9" s="61">
        <f>+C12</f>
        <v>120</v>
      </c>
      <c r="E9" s="61">
        <f>+D12</f>
        <v>120</v>
      </c>
      <c r="F9" s="61">
        <f t="shared" ref="F9:AG9" si="0">+E12</f>
        <v>120</v>
      </c>
      <c r="G9" s="61">
        <f t="shared" si="0"/>
        <v>120</v>
      </c>
      <c r="H9" s="61">
        <f t="shared" si="0"/>
        <v>120</v>
      </c>
      <c r="I9" s="61">
        <f t="shared" si="0"/>
        <v>120</v>
      </c>
      <c r="J9" s="61">
        <f t="shared" si="0"/>
        <v>120</v>
      </c>
      <c r="K9" s="61">
        <f>+J12</f>
        <v>120</v>
      </c>
      <c r="L9" s="61">
        <f>+K12</f>
        <v>120</v>
      </c>
      <c r="M9" s="61">
        <f t="shared" si="0"/>
        <v>120</v>
      </c>
      <c r="N9" s="61">
        <f t="shared" si="0"/>
        <v>120</v>
      </c>
      <c r="O9" s="61">
        <f>+N12</f>
        <v>120</v>
      </c>
      <c r="P9" s="61">
        <f t="shared" si="0"/>
        <v>120</v>
      </c>
      <c r="Q9" s="61">
        <f t="shared" si="0"/>
        <v>120</v>
      </c>
      <c r="R9" s="61">
        <f>+Q12</f>
        <v>120</v>
      </c>
      <c r="S9" s="61">
        <f t="shared" si="0"/>
        <v>120</v>
      </c>
      <c r="T9" s="61">
        <f t="shared" si="0"/>
        <v>120</v>
      </c>
      <c r="U9" s="61">
        <f t="shared" si="0"/>
        <v>120</v>
      </c>
      <c r="V9" s="61">
        <f t="shared" si="0"/>
        <v>120</v>
      </c>
      <c r="W9" s="61">
        <f t="shared" si="0"/>
        <v>110</v>
      </c>
      <c r="X9" s="61">
        <f t="shared" si="0"/>
        <v>110</v>
      </c>
      <c r="Y9" s="61">
        <f t="shared" si="0"/>
        <v>110</v>
      </c>
      <c r="Z9" s="61">
        <f t="shared" si="0"/>
        <v>110</v>
      </c>
      <c r="AA9" s="61">
        <f t="shared" si="0"/>
        <v>110</v>
      </c>
      <c r="AB9" s="61">
        <f t="shared" si="0"/>
        <v>110</v>
      </c>
      <c r="AC9" s="61">
        <f t="shared" si="0"/>
        <v>110</v>
      </c>
      <c r="AD9" s="61">
        <f t="shared" si="0"/>
        <v>110</v>
      </c>
      <c r="AE9" s="61">
        <f t="shared" si="0"/>
        <v>110</v>
      </c>
      <c r="AF9" s="61">
        <f t="shared" si="0"/>
        <v>110</v>
      </c>
      <c r="AG9" s="61">
        <f t="shared" si="0"/>
        <v>110</v>
      </c>
    </row>
    <row r="10" spans="2:34">
      <c r="B10" s="62" t="s">
        <v>37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4"/>
      <c r="AD10" s="65"/>
      <c r="AE10" s="66"/>
      <c r="AF10" s="66"/>
      <c r="AG10" s="66"/>
    </row>
    <row r="11" spans="2:34">
      <c r="B11" s="62" t="s">
        <v>38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>
        <v>10</v>
      </c>
      <c r="W11" s="63"/>
      <c r="X11" s="63"/>
      <c r="Y11" s="63"/>
      <c r="Z11" s="63"/>
      <c r="AA11" s="64"/>
      <c r="AB11" s="63"/>
      <c r="AC11" s="64"/>
      <c r="AD11" s="65"/>
      <c r="AE11" s="66"/>
      <c r="AF11" s="66"/>
      <c r="AG11" s="66"/>
    </row>
    <row r="12" spans="2:34">
      <c r="B12" s="62"/>
      <c r="C12" s="67">
        <f>C9+C10-C11</f>
        <v>120</v>
      </c>
      <c r="D12" s="63">
        <f t="shared" ref="D12:AG12" si="1">D9+D10-D11</f>
        <v>120</v>
      </c>
      <c r="E12" s="63">
        <f t="shared" si="1"/>
        <v>120</v>
      </c>
      <c r="F12" s="63">
        <f t="shared" si="1"/>
        <v>120</v>
      </c>
      <c r="G12" s="63">
        <f t="shared" si="1"/>
        <v>120</v>
      </c>
      <c r="H12" s="63">
        <f t="shared" si="1"/>
        <v>120</v>
      </c>
      <c r="I12" s="63">
        <f t="shared" si="1"/>
        <v>120</v>
      </c>
      <c r="J12" s="63">
        <f t="shared" si="1"/>
        <v>120</v>
      </c>
      <c r="K12" s="63">
        <f t="shared" si="1"/>
        <v>120</v>
      </c>
      <c r="L12" s="63">
        <f t="shared" si="1"/>
        <v>120</v>
      </c>
      <c r="M12" s="63">
        <f t="shared" si="1"/>
        <v>120</v>
      </c>
      <c r="N12" s="63">
        <f t="shared" si="1"/>
        <v>120</v>
      </c>
      <c r="O12" s="63">
        <f t="shared" si="1"/>
        <v>120</v>
      </c>
      <c r="P12" s="63">
        <f t="shared" si="1"/>
        <v>120</v>
      </c>
      <c r="Q12" s="63">
        <f t="shared" si="1"/>
        <v>120</v>
      </c>
      <c r="R12" s="63">
        <f t="shared" si="1"/>
        <v>120</v>
      </c>
      <c r="S12" s="63">
        <f t="shared" si="1"/>
        <v>120</v>
      </c>
      <c r="T12" s="63">
        <f t="shared" si="1"/>
        <v>120</v>
      </c>
      <c r="U12" s="63">
        <f t="shared" si="1"/>
        <v>120</v>
      </c>
      <c r="V12" s="63">
        <f t="shared" si="1"/>
        <v>110</v>
      </c>
      <c r="W12" s="63">
        <f t="shared" si="1"/>
        <v>110</v>
      </c>
      <c r="X12" s="63">
        <f t="shared" si="1"/>
        <v>110</v>
      </c>
      <c r="Y12" s="63">
        <f t="shared" si="1"/>
        <v>110</v>
      </c>
      <c r="Z12" s="63">
        <f t="shared" si="1"/>
        <v>110</v>
      </c>
      <c r="AA12" s="63">
        <f t="shared" si="1"/>
        <v>110</v>
      </c>
      <c r="AB12" s="63">
        <f t="shared" si="1"/>
        <v>110</v>
      </c>
      <c r="AC12" s="63">
        <f t="shared" si="1"/>
        <v>110</v>
      </c>
      <c r="AD12" s="63">
        <f t="shared" si="1"/>
        <v>110</v>
      </c>
      <c r="AE12" s="63">
        <f t="shared" si="1"/>
        <v>110</v>
      </c>
      <c r="AF12" s="63">
        <f t="shared" si="1"/>
        <v>110</v>
      </c>
      <c r="AG12" s="63">
        <f t="shared" si="1"/>
        <v>110</v>
      </c>
    </row>
    <row r="13" spans="2:34">
      <c r="B13" s="68" t="s">
        <v>39</v>
      </c>
      <c r="C13" s="69">
        <v>333</v>
      </c>
      <c r="D13" s="70">
        <f>+C13</f>
        <v>333</v>
      </c>
      <c r="E13" s="70">
        <f t="shared" ref="E13:AG13" si="2">+D13</f>
        <v>333</v>
      </c>
      <c r="F13" s="70">
        <f t="shared" si="2"/>
        <v>333</v>
      </c>
      <c r="G13" s="70">
        <f t="shared" si="2"/>
        <v>333</v>
      </c>
      <c r="H13" s="70">
        <f t="shared" si="2"/>
        <v>333</v>
      </c>
      <c r="I13" s="70">
        <f t="shared" si="2"/>
        <v>333</v>
      </c>
      <c r="J13" s="70">
        <f t="shared" si="2"/>
        <v>333</v>
      </c>
      <c r="K13" s="70">
        <f>+J13</f>
        <v>333</v>
      </c>
      <c r="L13" s="70">
        <f>+K13</f>
        <v>333</v>
      </c>
      <c r="M13" s="70">
        <f t="shared" si="2"/>
        <v>333</v>
      </c>
      <c r="N13" s="70">
        <f t="shared" si="2"/>
        <v>333</v>
      </c>
      <c r="O13" s="70">
        <f t="shared" si="2"/>
        <v>333</v>
      </c>
      <c r="P13" s="70">
        <f t="shared" si="2"/>
        <v>333</v>
      </c>
      <c r="Q13" s="70">
        <f t="shared" si="2"/>
        <v>333</v>
      </c>
      <c r="R13" s="70">
        <f t="shared" si="2"/>
        <v>333</v>
      </c>
      <c r="S13" s="70">
        <f t="shared" si="2"/>
        <v>333</v>
      </c>
      <c r="T13" s="70">
        <f t="shared" si="2"/>
        <v>333</v>
      </c>
      <c r="U13" s="70">
        <f t="shared" si="2"/>
        <v>333</v>
      </c>
      <c r="V13" s="70">
        <f t="shared" si="2"/>
        <v>333</v>
      </c>
      <c r="W13" s="70">
        <f t="shared" si="2"/>
        <v>333</v>
      </c>
      <c r="X13" s="70">
        <f t="shared" si="2"/>
        <v>333</v>
      </c>
      <c r="Y13" s="70">
        <f t="shared" si="2"/>
        <v>333</v>
      </c>
      <c r="Z13" s="70">
        <f t="shared" si="2"/>
        <v>333</v>
      </c>
      <c r="AA13" s="70">
        <f t="shared" si="2"/>
        <v>333</v>
      </c>
      <c r="AB13" s="70">
        <f t="shared" si="2"/>
        <v>333</v>
      </c>
      <c r="AC13" s="70">
        <f t="shared" si="2"/>
        <v>333</v>
      </c>
      <c r="AD13" s="70">
        <f t="shared" si="2"/>
        <v>333</v>
      </c>
      <c r="AE13" s="70">
        <f t="shared" si="2"/>
        <v>333</v>
      </c>
      <c r="AF13" s="70">
        <f t="shared" si="2"/>
        <v>333</v>
      </c>
      <c r="AG13" s="70">
        <f t="shared" si="2"/>
        <v>333</v>
      </c>
      <c r="AH13" s="70">
        <f>C13*35</f>
        <v>11655</v>
      </c>
    </row>
    <row r="14" spans="2:34">
      <c r="B14" s="68" t="s">
        <v>40</v>
      </c>
      <c r="C14" s="69"/>
      <c r="D14" s="70">
        <f>D13*(36/30)</f>
        <v>399.59999999999997</v>
      </c>
      <c r="E14" s="70">
        <f t="shared" ref="E14:AG14" si="3">E13*(36/30)</f>
        <v>399.59999999999997</v>
      </c>
      <c r="F14" s="70">
        <f t="shared" si="3"/>
        <v>399.59999999999997</v>
      </c>
      <c r="G14" s="70">
        <f t="shared" si="3"/>
        <v>399.59999999999997</v>
      </c>
      <c r="H14" s="70">
        <f t="shared" si="3"/>
        <v>399.59999999999997</v>
      </c>
      <c r="I14" s="70">
        <f t="shared" si="3"/>
        <v>399.59999999999997</v>
      </c>
      <c r="J14" s="70">
        <f t="shared" si="3"/>
        <v>399.59999999999997</v>
      </c>
      <c r="K14" s="70">
        <f t="shared" si="3"/>
        <v>399.59999999999997</v>
      </c>
      <c r="L14" s="70">
        <f t="shared" si="3"/>
        <v>399.59999999999997</v>
      </c>
      <c r="M14" s="70">
        <f t="shared" si="3"/>
        <v>399.59999999999997</v>
      </c>
      <c r="N14" s="70">
        <f t="shared" si="3"/>
        <v>399.59999999999997</v>
      </c>
      <c r="O14" s="70">
        <f t="shared" si="3"/>
        <v>399.59999999999997</v>
      </c>
      <c r="P14" s="70">
        <f t="shared" si="3"/>
        <v>399.59999999999997</v>
      </c>
      <c r="Q14" s="70">
        <f t="shared" si="3"/>
        <v>399.59999999999997</v>
      </c>
      <c r="R14" s="70">
        <f t="shared" si="3"/>
        <v>399.59999999999997</v>
      </c>
      <c r="S14" s="70">
        <f t="shared" si="3"/>
        <v>399.59999999999997</v>
      </c>
      <c r="T14" s="70">
        <f t="shared" si="3"/>
        <v>399.59999999999997</v>
      </c>
      <c r="U14" s="70">
        <f t="shared" si="3"/>
        <v>399.59999999999997</v>
      </c>
      <c r="V14" s="70">
        <f t="shared" si="3"/>
        <v>399.59999999999997</v>
      </c>
      <c r="W14" s="70">
        <f t="shared" si="3"/>
        <v>399.59999999999997</v>
      </c>
      <c r="X14" s="70">
        <f t="shared" si="3"/>
        <v>399.59999999999997</v>
      </c>
      <c r="Y14" s="70">
        <f t="shared" si="3"/>
        <v>399.59999999999997</v>
      </c>
      <c r="Z14" s="70">
        <f t="shared" si="3"/>
        <v>399.59999999999997</v>
      </c>
      <c r="AA14" s="70">
        <f t="shared" si="3"/>
        <v>399.59999999999997</v>
      </c>
      <c r="AB14" s="70">
        <f t="shared" si="3"/>
        <v>399.59999999999997</v>
      </c>
      <c r="AC14" s="70">
        <f t="shared" si="3"/>
        <v>399.59999999999997</v>
      </c>
      <c r="AD14" s="70">
        <f t="shared" si="3"/>
        <v>399.59999999999997</v>
      </c>
      <c r="AE14" s="70">
        <f t="shared" si="3"/>
        <v>399.59999999999997</v>
      </c>
      <c r="AF14" s="70">
        <f t="shared" si="3"/>
        <v>399.59999999999997</v>
      </c>
      <c r="AG14" s="70">
        <f t="shared" si="3"/>
        <v>399.59999999999997</v>
      </c>
      <c r="AH14" s="71">
        <f>C13*D20</f>
        <v>11655</v>
      </c>
    </row>
    <row r="19" spans="2:5" ht="43.2">
      <c r="B19" s="72" t="s">
        <v>41</v>
      </c>
      <c r="C19" s="72" t="s">
        <v>42</v>
      </c>
      <c r="D19" s="72" t="s">
        <v>43</v>
      </c>
      <c r="E19" s="72" t="s">
        <v>44</v>
      </c>
    </row>
    <row r="20" spans="2:5">
      <c r="B20" s="73" t="s">
        <v>54</v>
      </c>
      <c r="C20" s="73">
        <f>E9</f>
        <v>120</v>
      </c>
      <c r="D20" s="74">
        <v>35</v>
      </c>
      <c r="E20" s="75">
        <f>C20*D20</f>
        <v>4200</v>
      </c>
    </row>
    <row r="21" spans="2:5">
      <c r="B21" s="76" t="s">
        <v>7</v>
      </c>
      <c r="C21" s="77"/>
      <c r="D21" s="77"/>
      <c r="E21" s="78">
        <f>E20</f>
        <v>4200</v>
      </c>
    </row>
  </sheetData>
  <conditionalFormatting sqref="C9:AG9">
    <cfRule type="cellIs" dxfId="0" priority="1" operator="greaterThan">
      <formula>700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6c0971-4cd4-47b8-8ff5-ce5b196b61f1">
      <Terms xmlns="http://schemas.microsoft.com/office/infopath/2007/PartnerControls"/>
    </lcf76f155ced4ddcb4097134ff3c332f>
    <TaxCatchAll xmlns="ff7360f8-7fd1-4f6a-9e87-56462f3def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83507F307E00488DA3373852F5F62E" ma:contentTypeVersion="16" ma:contentTypeDescription="Crear nuevo documento." ma:contentTypeScope="" ma:versionID="248e6c2b854175a6ca5220197962c68f">
  <xsd:schema xmlns:xsd="http://www.w3.org/2001/XMLSchema" xmlns:xs="http://www.w3.org/2001/XMLSchema" xmlns:p="http://schemas.microsoft.com/office/2006/metadata/properties" xmlns:ns2="686c0971-4cd4-47b8-8ff5-ce5b196b61f1" xmlns:ns3="ff7360f8-7fd1-4f6a-9e87-56462f3def86" targetNamespace="http://schemas.microsoft.com/office/2006/metadata/properties" ma:root="true" ma:fieldsID="f7cc4b3f83d6a60ab169781b4cc5f855" ns2:_="" ns3:_="">
    <xsd:import namespace="686c0971-4cd4-47b8-8ff5-ce5b196b61f1"/>
    <xsd:import namespace="ff7360f8-7fd1-4f6a-9e87-56462f3def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0971-4cd4-47b8-8ff5-ce5b196b6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360f8-7fd1-4f6a-9e87-56462f3def8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7dcd1a4-3ab4-4077-9dce-3202cc8e54e9}" ma:internalName="TaxCatchAll" ma:showField="CatchAllData" ma:web="ff7360f8-7fd1-4f6a-9e87-56462f3def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CA2E26-65BD-4AA8-8611-21A485037581}">
  <ds:schemaRefs>
    <ds:schemaRef ds:uri="http://schemas.microsoft.com/office/2006/metadata/properties"/>
    <ds:schemaRef ds:uri="http://schemas.microsoft.com/office/infopath/2007/PartnerControls"/>
    <ds:schemaRef ds:uri="686c0971-4cd4-47b8-8ff5-ce5b196b61f1"/>
    <ds:schemaRef ds:uri="ff7360f8-7fd1-4f6a-9e87-56462f3def86"/>
  </ds:schemaRefs>
</ds:datastoreItem>
</file>

<file path=customXml/itemProps2.xml><?xml version="1.0" encoding="utf-8"?>
<ds:datastoreItem xmlns:ds="http://schemas.openxmlformats.org/officeDocument/2006/customXml" ds:itemID="{0BB0BADD-24FD-47EE-BCC5-8E74EA1040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269566-BD94-4BFA-B3FA-9F10C23A1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6c0971-4cd4-47b8-8ff5-ce5b196b61f1"/>
    <ds:schemaRef ds:uri="ff7360f8-7fd1-4f6a-9e87-56462f3def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</vt:lpstr>
      <vt:lpstr>ALMACENAMIENTO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Cordova</dc:creator>
  <cp:lastModifiedBy>Sandy Carmen (OSF-PAI)</cp:lastModifiedBy>
  <cp:lastPrinted>2021-11-11T17:22:09Z</cp:lastPrinted>
  <dcterms:created xsi:type="dcterms:W3CDTF">2021-10-19T16:49:45Z</dcterms:created>
  <dcterms:modified xsi:type="dcterms:W3CDTF">2024-01-30T14:18:53Z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2023-03-15T00:19:55Z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41fe7af5-a409-488b-9077-4cb42fe7fed7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0x0101008883507F307E00488DA3373852F5F62E</vt:lpwstr>
  </property>
</Properties>
</file>