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"/>
    </mc:Choice>
  </mc:AlternateContent>
  <xr:revisionPtr revIDLastSave="0" documentId="8_{20792EFF-5C17-4F2A-BEA4-AB060EF0CD2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Diciembre" sheetId="2" state="hidden" r:id="rId1"/>
    <sheet name="ALMACENAMIENTO" sheetId="4" r:id="rId2"/>
  </sheets>
  <definedNames>
    <definedName name="_xlnm._FilterDatabase" localSheetId="0" hidden="1">Diciembre!$B$8:$P$8</definedName>
    <definedName name="_xlnm.Print_Area" localSheetId="0">Diciembre!$B$1:$P$14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O19" i="2"/>
  <c r="U19" i="2"/>
  <c r="T19" i="2"/>
  <c r="R19" i="2"/>
  <c r="T18" i="2"/>
  <c r="T17" i="2"/>
  <c r="S18" i="2"/>
  <c r="R18" i="2"/>
  <c r="R17" i="2"/>
  <c r="O16" i="2" l="1"/>
  <c r="C3" i="4" l="1"/>
  <c r="E78" i="2"/>
  <c r="K19" i="2"/>
  <c r="J19" i="2"/>
  <c r="M16" i="2"/>
  <c r="P16" i="2"/>
  <c r="E16" i="2"/>
  <c r="C16" i="2"/>
  <c r="AH14" i="4" l="1"/>
  <c r="AH13" i="4"/>
  <c r="E13" i="4"/>
  <c r="E14" i="4" s="1"/>
  <c r="D13" i="4"/>
  <c r="D14" i="4" s="1"/>
  <c r="C12" i="4"/>
  <c r="D9" i="4" s="1"/>
  <c r="D12" i="4" s="1"/>
  <c r="E9" i="4" s="1"/>
  <c r="E12" i="4" l="1"/>
  <c r="F9" i="4" s="1"/>
  <c r="F12" i="4" s="1"/>
  <c r="G9" i="4" s="1"/>
  <c r="G12" i="4" s="1"/>
  <c r="H9" i="4" s="1"/>
  <c r="H12" i="4" s="1"/>
  <c r="I9" i="4" s="1"/>
  <c r="I12" i="4" s="1"/>
  <c r="J9" i="4" s="1"/>
  <c r="J12" i="4" s="1"/>
  <c r="K9" i="4" s="1"/>
  <c r="K12" i="4" s="1"/>
  <c r="L9" i="4" s="1"/>
  <c r="L12" i="4" s="1"/>
  <c r="M9" i="4" s="1"/>
  <c r="M12" i="4" s="1"/>
  <c r="N9" i="4" s="1"/>
  <c r="N12" i="4" s="1"/>
  <c r="O9" i="4" s="1"/>
  <c r="O12" i="4" s="1"/>
  <c r="P9" i="4" s="1"/>
  <c r="P12" i="4" s="1"/>
  <c r="Q9" i="4" s="1"/>
  <c r="Q12" i="4" s="1"/>
  <c r="R9" i="4" s="1"/>
  <c r="R12" i="4" s="1"/>
  <c r="S9" i="4" s="1"/>
  <c r="S12" i="4" s="1"/>
  <c r="T9" i="4" s="1"/>
  <c r="T12" i="4" s="1"/>
  <c r="U9" i="4" s="1"/>
  <c r="U12" i="4" s="1"/>
  <c r="V9" i="4" s="1"/>
  <c r="V12" i="4" s="1"/>
  <c r="W9" i="4" s="1"/>
  <c r="W12" i="4" s="1"/>
  <c r="X9" i="4" s="1"/>
  <c r="X12" i="4" s="1"/>
  <c r="Y9" i="4" s="1"/>
  <c r="Y12" i="4" s="1"/>
  <c r="Z9" i="4" s="1"/>
  <c r="Z12" i="4" s="1"/>
  <c r="AA9" i="4" s="1"/>
  <c r="AA12" i="4" s="1"/>
  <c r="AB9" i="4" s="1"/>
  <c r="AB12" i="4" s="1"/>
  <c r="AC9" i="4" s="1"/>
  <c r="AC12" i="4" s="1"/>
  <c r="AD9" i="4" s="1"/>
  <c r="AD12" i="4" s="1"/>
  <c r="AE9" i="4" s="1"/>
  <c r="AE12" i="4" s="1"/>
  <c r="AF9" i="4" s="1"/>
  <c r="AF12" i="4" s="1"/>
  <c r="AG9" i="4" s="1"/>
  <c r="AG12" i="4" s="1"/>
  <c r="C20" i="4"/>
  <c r="E21" i="4" s="1"/>
  <c r="F13" i="4"/>
  <c r="G13" i="4" l="1"/>
  <c r="F14" i="4"/>
  <c r="H13" i="4" l="1"/>
  <c r="G14" i="4"/>
  <c r="I13" i="4" l="1"/>
  <c r="H14" i="4"/>
  <c r="J13" i="4" l="1"/>
  <c r="I14" i="4"/>
  <c r="K13" i="4" l="1"/>
  <c r="J14" i="4"/>
  <c r="L13" i="4" l="1"/>
  <c r="K14" i="4"/>
  <c r="L14" i="4" l="1"/>
  <c r="M13" i="4"/>
  <c r="M14" i="4" l="1"/>
  <c r="N13" i="4"/>
  <c r="O13" i="4" l="1"/>
  <c r="N14" i="4"/>
  <c r="P13" i="4" l="1"/>
  <c r="O14" i="4"/>
  <c r="P14" i="4" l="1"/>
  <c r="Q13" i="4"/>
  <c r="R13" i="4" l="1"/>
  <c r="Q14" i="4"/>
  <c r="S13" i="4" l="1"/>
  <c r="R14" i="4"/>
  <c r="T13" i="4" l="1"/>
  <c r="S14" i="4"/>
  <c r="T14" i="4" l="1"/>
  <c r="U13" i="4"/>
  <c r="U14" i="4" l="1"/>
  <c r="V13" i="4"/>
  <c r="W13" i="4" l="1"/>
  <c r="V14" i="4"/>
  <c r="X13" i="4" l="1"/>
  <c r="W14" i="4"/>
  <c r="Y13" i="4" l="1"/>
  <c r="X14" i="4"/>
  <c r="Z13" i="4" l="1"/>
  <c r="Y14" i="4"/>
  <c r="AA13" i="4" l="1"/>
  <c r="Z14" i="4"/>
  <c r="AB13" i="4" l="1"/>
  <c r="AA14" i="4"/>
  <c r="AB14" i="4" l="1"/>
  <c r="AC13" i="4"/>
  <c r="AC14" i="4" l="1"/>
  <c r="AD13" i="4"/>
  <c r="AE13" i="4" l="1"/>
  <c r="AD14" i="4"/>
  <c r="AF13" i="4" l="1"/>
  <c r="AE14" i="4"/>
  <c r="AG13" i="4" l="1"/>
  <c r="AG14" i="4" s="1"/>
  <c r="AF14" i="4"/>
  <c r="O64" i="2" l="1"/>
  <c r="P64" i="2" s="1"/>
  <c r="M64" i="2"/>
  <c r="O63" i="2"/>
  <c r="P63" i="2" s="1"/>
  <c r="M63" i="2"/>
  <c r="O62" i="2"/>
  <c r="P62" i="2" s="1"/>
  <c r="M62" i="2"/>
  <c r="O61" i="2"/>
  <c r="P61" i="2" s="1"/>
  <c r="M61" i="2"/>
  <c r="O60" i="2"/>
  <c r="P60" i="2" s="1"/>
  <c r="M60" i="2"/>
  <c r="O58" i="2"/>
  <c r="P58" i="2" s="1"/>
  <c r="M58" i="2"/>
  <c r="O57" i="2"/>
  <c r="M57" i="2"/>
  <c r="O65" i="2" l="1"/>
  <c r="M65" i="2"/>
  <c r="P57" i="2"/>
  <c r="P65" i="2" s="1"/>
  <c r="O44" i="2"/>
  <c r="P44" i="2" s="1"/>
  <c r="C44" i="2"/>
  <c r="E44" i="2"/>
  <c r="C26" i="2"/>
  <c r="E26" i="2"/>
  <c r="C27" i="2"/>
  <c r="E27" i="2"/>
  <c r="C28" i="2"/>
  <c r="E28" i="2"/>
  <c r="C29" i="2"/>
  <c r="E29" i="2"/>
  <c r="C30" i="2"/>
  <c r="E30" i="2"/>
  <c r="C31" i="2"/>
  <c r="E31" i="2"/>
  <c r="C32" i="2"/>
  <c r="E32" i="2"/>
  <c r="C33" i="2"/>
  <c r="E33" i="2"/>
  <c r="C34" i="2"/>
  <c r="E34" i="2"/>
  <c r="C35" i="2"/>
  <c r="E35" i="2"/>
  <c r="C36" i="2"/>
  <c r="E36" i="2"/>
  <c r="C37" i="2"/>
  <c r="E37" i="2"/>
  <c r="C38" i="2"/>
  <c r="E38" i="2"/>
  <c r="C39" i="2"/>
  <c r="E39" i="2"/>
  <c r="C40" i="2"/>
  <c r="E40" i="2"/>
  <c r="C41" i="2"/>
  <c r="E41" i="2"/>
  <c r="C42" i="2"/>
  <c r="E42" i="2"/>
  <c r="C43" i="2"/>
  <c r="E43" i="2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25" i="2"/>
  <c r="P25" i="2" s="1"/>
  <c r="E25" i="2"/>
  <c r="C25" i="2"/>
  <c r="O24" i="2"/>
  <c r="E24" i="2"/>
  <c r="C24" i="2"/>
  <c r="O11" i="2"/>
  <c r="P11" i="2" s="1"/>
  <c r="M53" i="2"/>
  <c r="E53" i="2"/>
  <c r="C53" i="2"/>
  <c r="K12" i="2"/>
  <c r="J12" i="2"/>
  <c r="M11" i="2"/>
  <c r="M45" i="2" l="1"/>
  <c r="P24" i="2"/>
  <c r="P45" i="2" s="1"/>
  <c r="B78" i="2"/>
  <c r="O53" i="2"/>
  <c r="O18" i="2"/>
  <c r="P18" i="2" s="1"/>
  <c r="M18" i="2"/>
  <c r="E18" i="2"/>
  <c r="C18" i="2"/>
  <c r="O17" i="2"/>
  <c r="M17" i="2"/>
  <c r="M19" i="2" s="1"/>
  <c r="E17" i="2"/>
  <c r="C17" i="2"/>
  <c r="O45" i="2" l="1"/>
  <c r="O54" i="2"/>
  <c r="G78" i="2"/>
  <c r="M54" i="2"/>
  <c r="P53" i="2"/>
  <c r="P54" i="2" s="1"/>
  <c r="P17" i="2"/>
  <c r="P19" i="2" s="1"/>
  <c r="O10" i="2" l="1"/>
  <c r="P10" i="2" s="1"/>
  <c r="O9" i="2"/>
  <c r="M10" i="2"/>
  <c r="M9" i="2"/>
  <c r="C10" i="2"/>
  <c r="E10" i="2"/>
  <c r="E9" i="2"/>
  <c r="C9" i="2"/>
  <c r="M12" i="2" l="1"/>
  <c r="O12" i="2"/>
  <c r="G79" i="2"/>
  <c r="P9" i="2"/>
  <c r="P12" i="2" s="1"/>
</calcChain>
</file>

<file path=xl/sharedStrings.xml><?xml version="1.0" encoding="utf-8"?>
<sst xmlns="http://schemas.openxmlformats.org/spreadsheetml/2006/main" count="195" uniqueCount="61">
  <si>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</si>
  <si>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</si>
  <si>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</si>
  <si>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</si>
  <si>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</si>
  <si>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</si>
  <si>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</si>
  <si>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</si>
  <si>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</si>
  <si>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</si>
  <si>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</si>
  <si>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</si>
  <si>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</si>
  <si>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</si>
  <si>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</si>
  <si>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</si>
  <si>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</si>
  <si>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</si>
  <si>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</si>
  <si>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</si>
  <si>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</si>
  <si>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</si>
  <si>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</si>
  <si>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</si>
  <si>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</si>
  <si>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</si>
  <si>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</si>
  <si>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A  GRANEL  PT </t>
  </si>
  <si>
    <t>SERVICIO DE ETIQUETADO DE PT</t>
  </si>
  <si>
    <t>ACONDICIONADOS</t>
  </si>
  <si>
    <t xml:space="preserve">SERVICIO DE DESCARGA PALETIZADA DE  PT </t>
  </si>
  <si>
    <t>martes</t>
  </si>
  <si>
    <t>PICKING SUELTO</t>
  </si>
  <si>
    <t>PICKING DIRIGIDO</t>
  </si>
  <si>
    <t>Producto externo</t>
  </si>
  <si>
    <t>Inicial</t>
  </si>
  <si>
    <t>Posiciones</t>
  </si>
  <si>
    <t>Ingresos</t>
  </si>
  <si>
    <t>Despachos</t>
  </si>
  <si>
    <t>Fijo</t>
  </si>
  <si>
    <t>Monto USD</t>
  </si>
  <si>
    <t>Tipo de servicio</t>
  </si>
  <si>
    <t>Nro de posicicones fijas</t>
  </si>
  <si>
    <t>Tarifa fija</t>
  </si>
  <si>
    <t>Total US$</t>
  </si>
  <si>
    <t>CTP-336-23</t>
  </si>
  <si>
    <t>PT0000090</t>
  </si>
  <si>
    <t>PERICO FILETE C/PIEL S/ESPINA 3-5LB 50LB</t>
  </si>
  <si>
    <t>PT0000091</t>
  </si>
  <si>
    <t>PERICO FILETE C/PIEL S/ESPINA 5/7LB 50LB</t>
  </si>
  <si>
    <t>SERVICIO DE CARGA A GRANEL DE PT</t>
  </si>
  <si>
    <t>Facturación  al 27.01.2024.</t>
  </si>
  <si>
    <t>Oceano Enero 2024 - Facturación servicios del CD</t>
  </si>
  <si>
    <t>Resumen Enero 2024:</t>
  </si>
  <si>
    <t xml:space="preserve">Almacenamiento fijo Enero </t>
  </si>
  <si>
    <t>A33-0000018</t>
  </si>
  <si>
    <t>GRR SALIDA</t>
  </si>
  <si>
    <t xml:space="preserve">CANT PALLET </t>
  </si>
  <si>
    <t>TARIFA</t>
  </si>
  <si>
    <t>TOTAL</t>
  </si>
  <si>
    <t xml:space="preserve">BULTOS RETIRADOS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</si>
</sst>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28" borderId="5" xfId="1" applyFont="1" applyFill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19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9" fillId="0" borderId="21" xfId="0" applyFont="1" applyBorder="1"/>
    <xf numFmtId="0" fontId="39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0" borderId="2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9" borderId="23" xfId="0" applyFont="1" applyFill="1" applyBorder="1"/>
    <xf numFmtId="0" fontId="3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175" fontId="39" fillId="28" borderId="24" xfId="172" applyNumberFormat="1" applyFont="1" applyFill="1" applyBorder="1"/>
    <xf numFmtId="0" fontId="2" fillId="3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2" fillId="26" borderId="0" xfId="1" applyFont="1" applyFill="1" applyAlignment="1">
      <alignment horizontal="center" vertical="center" wrapText="1"/>
    </xf>
    <xf numFmtId="165" fontId="2" fillId="26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164" fontId="39" fillId="0" borderId="0" xfId="2" applyFont="1" applyFill="1" applyAlignment="1">
      <alignment wrapText="1"/>
    </xf>
    <xf numFmtId="164" fontId="39" fillId="0" borderId="0" xfId="2" applyFont="1" applyFill="1"/>
    <xf numFmtId="0" fontId="39" fillId="28" borderId="0" xfId="1" applyFont="1" applyFill="1"/>
    <xf numFmtId="164" fontId="39" fillId="28" borderId="0" xfId="1" applyNumberFormat="1" applyFont="1" applyFill="1"/>
    <xf numFmtId="164" fontId="7" fillId="28" borderId="0" xfId="1" applyNumberFormat="1" applyFont="1" applyFill="1"/>
    <xf numFmtId="164" fontId="39" fillId="0" borderId="0" xfId="2" applyFont="1" applyFill="1" applyAlignment="1"/>
    <xf numFmtId="168" fontId="7" fillId="31" borderId="0" xfId="1" applyNumberFormat="1" applyFont="1" applyFill="1"/>
    <xf numFmtId="164" fontId="39" fillId="0" borderId="0" xfId="2" applyFont="1" applyFill="1" applyAlignment="1">
      <alignment horizontal="center" wrapText="1"/>
    </xf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0F75BA-830D-48B5-B587-4A9CDE803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29808" cy="3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U81"/>
  <sheetViews>
    <sheetView showGridLines="0" zoomScale="55" zoomScaleNormal="55" workbookViewId="0">
      <pane xSplit="7" ySplit="15" topLeftCell="I16" activePane="bottomRight" state="frozen"/>
      <selection pane="topRight" activeCell="H1" sqref="H1"/>
      <selection pane="bottomLeft" activeCell="A16" sqref="A16"/>
      <selection pane="bottomRight" activeCell="U67" sqref="U67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15.6640625" style="2" customWidth="1"/>
    <col min="5" max="5" width="10.44140625" style="2" customWidth="1"/>
    <col min="6" max="6" width="25" style="1" customWidth="1"/>
    <col min="7" max="7" width="17.6640625" style="1" customWidth="1"/>
    <col min="8" max="8" width="45.6640625" style="2" customWidth="1"/>
    <col min="9" max="9" width="54.441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7" width="19" style="1" customWidth="1"/>
    <col min="18" max="16384" width="11.44140625" style="1"/>
  </cols>
  <sheetData>
    <row r="1" spans="2:21">
      <c r="H1" s="2" t="s">
        <v>0</v>
      </c>
    </row>
    <row r="2" spans="2:21" ht="18">
      <c r="F2" s="15" t="s">
        <v>52</v>
      </c>
      <c r="K2" s="7"/>
      <c r="L2" s="7"/>
    </row>
    <row r="3" spans="2:21">
      <c r="E3" s="6"/>
      <c r="K3" s="7"/>
      <c r="L3" s="7"/>
    </row>
    <row r="4" spans="2:21">
      <c r="E4" s="6"/>
      <c r="K4" s="7"/>
      <c r="L4" s="7"/>
    </row>
    <row r="5" spans="2:21">
      <c r="E5" s="6"/>
      <c r="K5" s="7"/>
      <c r="L5" s="7"/>
    </row>
    <row r="6" spans="2:21">
      <c r="B6" s="40" t="s">
        <v>24</v>
      </c>
      <c r="E6" s="6"/>
      <c r="K6" s="7"/>
      <c r="L6" s="7"/>
    </row>
    <row r="7" spans="2:21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21" s="8" customFormat="1" ht="31.5" hidden="1" customHeight="1" outlineLevel="1">
      <c r="B8" s="26" t="s">
        <v>11</v>
      </c>
      <c r="C8" s="26" t="s">
        <v>23</v>
      </c>
      <c r="D8" s="26" t="s">
        <v>1</v>
      </c>
      <c r="E8" s="26" t="s">
        <v>2</v>
      </c>
      <c r="F8" s="26" t="s">
        <v>12</v>
      </c>
      <c r="G8" s="26" t="s">
        <v>13</v>
      </c>
      <c r="H8" s="26" t="s">
        <v>4</v>
      </c>
      <c r="I8" s="26" t="s">
        <v>14</v>
      </c>
      <c r="J8" s="27" t="s">
        <v>15</v>
      </c>
      <c r="K8" s="28" t="s">
        <v>25</v>
      </c>
      <c r="L8" s="28" t="s">
        <v>16</v>
      </c>
      <c r="M8" s="29" t="s">
        <v>7</v>
      </c>
      <c r="N8" s="16" t="s">
        <v>22</v>
      </c>
      <c r="O8" s="26" t="s">
        <v>17</v>
      </c>
      <c r="P8" s="26" t="s">
        <v>5</v>
      </c>
    </row>
    <row r="9" spans="2:21" s="8" customFormat="1" hidden="1" outlineLevel="1">
      <c r="B9" s="17"/>
      <c r="C9" s="18">
        <f t="shared" ref="C9:C10" si="0">+WEEKNUM(B9)</f>
        <v>0</v>
      </c>
      <c r="D9" s="17" t="s">
        <v>20</v>
      </c>
      <c r="E9" s="18" t="str">
        <f t="shared" ref="E9:E10" si="1">+TEXT(B9,"dddd")</f>
        <v>sábado</v>
      </c>
      <c r="F9" s="18"/>
      <c r="G9" s="18"/>
      <c r="H9" s="18"/>
      <c r="I9" s="53" t="s">
        <v>27</v>
      </c>
      <c r="J9" s="19"/>
      <c r="K9" s="23"/>
      <c r="L9" s="19"/>
      <c r="M9" s="20">
        <f t="shared" ref="M9:M11" si="2">K9*L9/1000</f>
        <v>0</v>
      </c>
      <c r="N9" s="21">
        <v>7.8</v>
      </c>
      <c r="O9" s="22">
        <f t="shared" ref="O9:O11" si="3">+N9*J9</f>
        <v>0</v>
      </c>
      <c r="P9" s="22">
        <f t="shared" ref="P9:P11" si="4">+SUM(O9)</f>
        <v>0</v>
      </c>
    </row>
    <row r="10" spans="2:21" s="8" customFormat="1" hidden="1" outlineLevel="1">
      <c r="B10" s="17"/>
      <c r="C10" s="18">
        <f t="shared" si="0"/>
        <v>0</v>
      </c>
      <c r="D10" s="17" t="s">
        <v>20</v>
      </c>
      <c r="E10" s="18" t="str">
        <f t="shared" si="1"/>
        <v>sábado</v>
      </c>
      <c r="F10" s="18"/>
      <c r="G10" s="18"/>
      <c r="H10" s="18"/>
      <c r="I10" s="53" t="s">
        <v>27</v>
      </c>
      <c r="J10" s="19"/>
      <c r="K10" s="19"/>
      <c r="L10" s="19"/>
      <c r="M10" s="20">
        <f t="shared" si="2"/>
        <v>0</v>
      </c>
      <c r="N10" s="21">
        <v>7.8</v>
      </c>
      <c r="O10" s="22">
        <f t="shared" si="3"/>
        <v>0</v>
      </c>
      <c r="P10" s="22">
        <f t="shared" si="4"/>
        <v>0</v>
      </c>
    </row>
    <row r="11" spans="2:21" s="8" customFormat="1" hidden="1" outlineLevel="1">
      <c r="B11" s="17"/>
      <c r="C11" s="18"/>
      <c r="D11" s="17"/>
      <c r="E11" s="18"/>
      <c r="F11" s="18"/>
      <c r="G11" s="18"/>
      <c r="H11" s="18"/>
      <c r="I11" s="53" t="s">
        <v>27</v>
      </c>
      <c r="J11" s="19"/>
      <c r="K11" s="19"/>
      <c r="L11" s="19"/>
      <c r="M11" s="20">
        <f t="shared" si="2"/>
        <v>0</v>
      </c>
      <c r="N11" s="21">
        <v>7.8</v>
      </c>
      <c r="O11" s="22">
        <f t="shared" si="3"/>
        <v>0</v>
      </c>
      <c r="P11" s="22">
        <f t="shared" si="4"/>
        <v>0</v>
      </c>
    </row>
    <row r="12" spans="2:21" s="8" customFormat="1" hidden="1" outlineLevel="1">
      <c r="B12" s="31" t="s">
        <v>7</v>
      </c>
      <c r="C12" s="31"/>
      <c r="D12" s="31"/>
      <c r="E12" s="31"/>
      <c r="F12" s="32"/>
      <c r="G12" s="32"/>
      <c r="H12" s="33"/>
      <c r="I12" s="33"/>
      <c r="J12" s="34">
        <f>SUM(J9:J11)</f>
        <v>0</v>
      </c>
      <c r="K12" s="34">
        <f>SUM(K9:K11)</f>
        <v>0</v>
      </c>
      <c r="L12" s="35"/>
      <c r="M12" s="34">
        <f>SUM(M9:M11)</f>
        <v>0</v>
      </c>
      <c r="N12" s="34"/>
      <c r="O12" s="34">
        <f>SUM(O9:O11)</f>
        <v>0</v>
      </c>
      <c r="P12" s="34">
        <f>SUM(P9:P11)</f>
        <v>0</v>
      </c>
    </row>
    <row r="13" spans="2:21" s="8" customFormat="1" collapsed="1">
      <c r="B13" s="9"/>
      <c r="C13" s="9"/>
      <c r="D13" s="9"/>
      <c r="E13" s="9"/>
      <c r="F13" s="10"/>
      <c r="G13" s="10"/>
      <c r="H13" s="11"/>
      <c r="I13" s="11"/>
      <c r="J13" s="12"/>
      <c r="K13" s="12"/>
      <c r="L13" s="12"/>
      <c r="M13" s="12"/>
      <c r="N13" s="13"/>
      <c r="O13" s="13"/>
      <c r="P13" s="13"/>
    </row>
    <row r="14" spans="2:21" s="8" customFormat="1" ht="28.8">
      <c r="B14" s="26" t="s">
        <v>11</v>
      </c>
      <c r="C14" s="26" t="s">
        <v>23</v>
      </c>
      <c r="D14" s="26" t="s">
        <v>1</v>
      </c>
      <c r="E14" s="26" t="s">
        <v>2</v>
      </c>
      <c r="F14" s="26" t="s">
        <v>12</v>
      </c>
      <c r="G14" s="26" t="s">
        <v>13</v>
      </c>
      <c r="H14" s="26" t="s">
        <v>4</v>
      </c>
      <c r="I14" s="26" t="s">
        <v>14</v>
      </c>
      <c r="J14" s="27" t="s">
        <v>15</v>
      </c>
      <c r="K14" s="28" t="s">
        <v>25</v>
      </c>
      <c r="L14" s="28" t="s">
        <v>16</v>
      </c>
      <c r="M14" s="29" t="s">
        <v>7</v>
      </c>
      <c r="N14" s="16" t="s">
        <v>22</v>
      </c>
      <c r="O14" s="26" t="s">
        <v>17</v>
      </c>
      <c r="P14" s="26" t="s">
        <v>5</v>
      </c>
      <c r="Q14" s="82" t="s">
        <v>56</v>
      </c>
      <c r="R14" s="82" t="s">
        <v>57</v>
      </c>
      <c r="S14" s="16" t="s">
        <v>58</v>
      </c>
      <c r="T14" s="83" t="s">
        <v>59</v>
      </c>
      <c r="U14" s="89" t="s">
        <v>60</v>
      </c>
    </row>
    <row r="15" spans="2:21" s="8" customFormat="1">
      <c r="B15" s="79"/>
      <c r="C15" s="79"/>
      <c r="D15" s="79"/>
      <c r="E15" s="79"/>
      <c r="F15" s="79"/>
      <c r="G15" s="79"/>
      <c r="H15" s="79"/>
      <c r="I15" s="79"/>
      <c r="J15" s="80"/>
      <c r="K15" s="80"/>
      <c r="L15" s="80"/>
      <c r="M15" s="80"/>
      <c r="N15" s="81"/>
      <c r="O15" s="79"/>
      <c r="P15" s="79"/>
      <c r="U15" s="89"/>
    </row>
    <row r="16" spans="2:21" s="8" customFormat="1">
      <c r="B16" s="17">
        <v>45310</v>
      </c>
      <c r="C16" s="18">
        <f t="shared" ref="C16" si="5">+WEEKNUM(B16)</f>
        <v>3</v>
      </c>
      <c r="D16" s="17" t="s">
        <v>20</v>
      </c>
      <c r="E16" s="18" t="str">
        <f t="shared" ref="E16" si="6">+TEXT(B16,"dddd")</f>
        <v>viernes</v>
      </c>
      <c r="F16" s="18" t="s">
        <v>45</v>
      </c>
      <c r="G16" s="18" t="s">
        <v>46</v>
      </c>
      <c r="H16" s="18" t="s">
        <v>47</v>
      </c>
      <c r="I16" s="53" t="s">
        <v>50</v>
      </c>
      <c r="J16" s="19">
        <v>2</v>
      </c>
      <c r="K16" s="23">
        <v>84</v>
      </c>
      <c r="L16" s="19">
        <v>25</v>
      </c>
      <c r="M16" s="20">
        <f t="shared" ref="M16" si="7">K16*L16/1000</f>
        <v>2.1</v>
      </c>
      <c r="N16" s="21">
        <v>5</v>
      </c>
      <c r="O16" s="22">
        <f>+N16*J16</f>
        <v>10</v>
      </c>
      <c r="P16" s="22">
        <f t="shared" ref="P16" si="8">+SUM(O16)</f>
        <v>10</v>
      </c>
    </row>
    <row r="17" spans="1:21" s="8" customFormat="1">
      <c r="B17" s="17">
        <v>45310</v>
      </c>
      <c r="C17" s="18">
        <f t="shared" ref="C17:C18" si="9">+WEEKNUM(B17)</f>
        <v>3</v>
      </c>
      <c r="D17" s="17" t="s">
        <v>20</v>
      </c>
      <c r="E17" s="18" t="str">
        <f t="shared" ref="E17:E18" si="10">+TEXT(B17,"dddd")</f>
        <v>viernes</v>
      </c>
      <c r="F17" s="18" t="s">
        <v>45</v>
      </c>
      <c r="G17" s="18" t="s">
        <v>46</v>
      </c>
      <c r="H17" s="18" t="s">
        <v>47</v>
      </c>
      <c r="I17" s="53" t="s">
        <v>50</v>
      </c>
      <c r="J17" s="19">
        <v>5</v>
      </c>
      <c r="K17" s="23">
        <v>102</v>
      </c>
      <c r="L17" s="19">
        <v>25</v>
      </c>
      <c r="M17" s="20">
        <f t="shared" ref="M17:M18" si="11">K17*L17/1000</f>
        <v>2.5499999999999998</v>
      </c>
      <c r="N17" s="21">
        <v>6.75</v>
      </c>
      <c r="O17" s="22">
        <f t="shared" ref="O17:O18" si="12">+N17*J17</f>
        <v>33.75</v>
      </c>
      <c r="P17" s="22">
        <f t="shared" ref="P17:P18" si="13">+SUM(O17)</f>
        <v>33.75</v>
      </c>
      <c r="Q17" s="87" t="s">
        <v>55</v>
      </c>
      <c r="R17" s="83">
        <f>SUM(J16)</f>
        <v>2</v>
      </c>
      <c r="S17" s="83">
        <v>5</v>
      </c>
      <c r="T17" s="8">
        <f>R17*S17</f>
        <v>10</v>
      </c>
    </row>
    <row r="18" spans="1:21" s="8" customFormat="1">
      <c r="B18" s="17">
        <v>45310</v>
      </c>
      <c r="C18" s="18">
        <f t="shared" si="9"/>
        <v>3</v>
      </c>
      <c r="D18" s="17" t="s">
        <v>20</v>
      </c>
      <c r="E18" s="18" t="str">
        <f t="shared" si="10"/>
        <v>viernes</v>
      </c>
      <c r="F18" s="18" t="s">
        <v>45</v>
      </c>
      <c r="G18" s="18" t="s">
        <v>48</v>
      </c>
      <c r="H18" s="18" t="s">
        <v>49</v>
      </c>
      <c r="I18" s="53" t="s">
        <v>50</v>
      </c>
      <c r="J18" s="19">
        <v>4</v>
      </c>
      <c r="K18" s="23">
        <v>108</v>
      </c>
      <c r="L18" s="19">
        <v>25</v>
      </c>
      <c r="M18" s="20">
        <f t="shared" si="11"/>
        <v>2.7</v>
      </c>
      <c r="N18" s="21">
        <v>6.75</v>
      </c>
      <c r="O18" s="22">
        <f t="shared" si="12"/>
        <v>27</v>
      </c>
      <c r="P18" s="22">
        <f t="shared" si="13"/>
        <v>27</v>
      </c>
      <c r="Q18" s="83"/>
      <c r="R18" s="83">
        <f>SUM(J17:J18)</f>
        <v>9</v>
      </c>
      <c r="S18" s="83">
        <f>N17</f>
        <v>6.75</v>
      </c>
      <c r="T18" s="8">
        <f>R18*S18</f>
        <v>60.75</v>
      </c>
    </row>
    <row r="19" spans="1:21">
      <c r="A19" s="8"/>
      <c r="B19" s="31" t="s">
        <v>7</v>
      </c>
      <c r="C19" s="31"/>
      <c r="D19" s="31"/>
      <c r="E19" s="31"/>
      <c r="F19" s="32"/>
      <c r="G19" s="32"/>
      <c r="H19" s="33"/>
      <c r="I19" s="33"/>
      <c r="J19" s="34">
        <f>SUM(J16:J18)</f>
        <v>11</v>
      </c>
      <c r="K19" s="34">
        <f>SUM(K16:K18)</f>
        <v>294</v>
      </c>
      <c r="L19" s="35"/>
      <c r="M19" s="34">
        <f>SUM(M16:M18)</f>
        <v>7.3500000000000005</v>
      </c>
      <c r="N19" s="34"/>
      <c r="O19" s="34">
        <f>SUM(O16:O18)</f>
        <v>70.75</v>
      </c>
      <c r="P19" s="47">
        <f>SUM(P16:P18)</f>
        <v>70.75</v>
      </c>
      <c r="Q19" s="84" t="s">
        <v>59</v>
      </c>
      <c r="R19" s="85">
        <f>SUM(R17:R18)</f>
        <v>11</v>
      </c>
      <c r="S19" s="84"/>
      <c r="T19" s="86">
        <f>SUM(T17:T18)</f>
        <v>70.75</v>
      </c>
      <c r="U19" s="88">
        <f>SUM(K16:K18)</f>
        <v>294</v>
      </c>
    </row>
    <row r="20" spans="1:2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2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21" hidden="1" outlineLevel="1">
      <c r="A23" s="8"/>
      <c r="B23" s="26" t="s">
        <v>11</v>
      </c>
      <c r="C23" s="26" t="s">
        <v>23</v>
      </c>
      <c r="D23" s="26" t="s">
        <v>1</v>
      </c>
      <c r="E23" s="26" t="s">
        <v>2</v>
      </c>
      <c r="F23" s="26" t="s">
        <v>12</v>
      </c>
      <c r="G23" s="26" t="s">
        <v>13</v>
      </c>
      <c r="H23" s="26" t="s">
        <v>4</v>
      </c>
      <c r="I23" s="26" t="s">
        <v>14</v>
      </c>
      <c r="J23" s="27"/>
      <c r="K23" s="28"/>
      <c r="L23" s="28" t="s">
        <v>16</v>
      </c>
      <c r="M23" s="29" t="s">
        <v>7</v>
      </c>
      <c r="N23" s="16" t="s">
        <v>22</v>
      </c>
      <c r="O23" s="26" t="s">
        <v>17</v>
      </c>
      <c r="P23" s="26" t="s">
        <v>5</v>
      </c>
    </row>
    <row r="24" spans="1:21" hidden="1" outlineLevel="1">
      <c r="A24" s="8"/>
      <c r="B24" s="17"/>
      <c r="C24" s="18">
        <f t="shared" ref="C24:C25" si="14">+WEEKNUM(B24)</f>
        <v>0</v>
      </c>
      <c r="D24" s="17" t="s">
        <v>20</v>
      </c>
      <c r="E24" s="18" t="str">
        <f t="shared" ref="E24:E25" si="15">+TEXT(B24,"dddd")</f>
        <v>sábado</v>
      </c>
      <c r="F24" s="18"/>
      <c r="G24" s="18"/>
      <c r="H24" s="18"/>
      <c r="I24" s="52" t="s">
        <v>30</v>
      </c>
      <c r="J24" s="19"/>
      <c r="K24" s="23"/>
      <c r="L24" s="19"/>
      <c r="M24" s="20"/>
      <c r="N24" s="21">
        <v>5</v>
      </c>
      <c r="O24" s="22">
        <f t="shared" ref="O24:O44" si="16">+N24*J24</f>
        <v>0</v>
      </c>
      <c r="P24" s="22">
        <f t="shared" ref="P24:P44" si="17">+SUM(O24)</f>
        <v>0</v>
      </c>
    </row>
    <row r="25" spans="1:21" hidden="1" outlineLevel="1">
      <c r="A25" s="8"/>
      <c r="B25" s="17"/>
      <c r="C25" s="18">
        <f t="shared" si="14"/>
        <v>0</v>
      </c>
      <c r="D25" s="17" t="s">
        <v>20</v>
      </c>
      <c r="E25" s="18" t="str">
        <f t="shared" si="15"/>
        <v>sábado</v>
      </c>
      <c r="F25" s="18"/>
      <c r="G25" s="18"/>
      <c r="H25" s="18"/>
      <c r="I25" s="52" t="s">
        <v>30</v>
      </c>
      <c r="J25" s="19"/>
      <c r="K25" s="23"/>
      <c r="L25" s="19"/>
      <c r="M25" s="20"/>
      <c r="N25" s="21">
        <v>5</v>
      </c>
      <c r="O25" s="22">
        <f t="shared" si="16"/>
        <v>0</v>
      </c>
      <c r="P25" s="22">
        <f t="shared" si="17"/>
        <v>0</v>
      </c>
    </row>
    <row r="26" spans="1:21" hidden="1" outlineLevel="1">
      <c r="A26" s="8"/>
      <c r="B26" s="17"/>
      <c r="C26" s="18">
        <f t="shared" ref="C26:C43" si="18">+WEEKNUM(B26)</f>
        <v>0</v>
      </c>
      <c r="D26" s="17" t="s">
        <v>20</v>
      </c>
      <c r="E26" s="18" t="str">
        <f t="shared" ref="E26:E43" si="19">+TEXT(B26,"dddd")</f>
        <v>sábado</v>
      </c>
      <c r="F26" s="18"/>
      <c r="G26" s="18"/>
      <c r="H26" s="18"/>
      <c r="I26" s="52" t="s">
        <v>30</v>
      </c>
      <c r="J26" s="19"/>
      <c r="K26" s="23"/>
      <c r="L26" s="19"/>
      <c r="M26" s="20"/>
      <c r="N26" s="21">
        <v>5</v>
      </c>
      <c r="O26" s="22">
        <f t="shared" si="16"/>
        <v>0</v>
      </c>
      <c r="P26" s="22">
        <f t="shared" si="17"/>
        <v>0</v>
      </c>
    </row>
    <row r="27" spans="1:21" hidden="1" outlineLevel="1">
      <c r="A27" s="8"/>
      <c r="B27" s="17"/>
      <c r="C27" s="18">
        <f t="shared" si="18"/>
        <v>0</v>
      </c>
      <c r="D27" s="17" t="s">
        <v>20</v>
      </c>
      <c r="E27" s="18" t="str">
        <f t="shared" si="19"/>
        <v>sábado</v>
      </c>
      <c r="F27" s="18"/>
      <c r="G27" s="18"/>
      <c r="H27" s="18"/>
      <c r="I27" s="52" t="s">
        <v>30</v>
      </c>
      <c r="J27" s="19"/>
      <c r="K27" s="23"/>
      <c r="L27" s="19"/>
      <c r="M27" s="20"/>
      <c r="N27" s="21">
        <v>5</v>
      </c>
      <c r="O27" s="22">
        <f t="shared" si="16"/>
        <v>0</v>
      </c>
      <c r="P27" s="22">
        <f t="shared" si="17"/>
        <v>0</v>
      </c>
    </row>
    <row r="28" spans="1:21" hidden="1" outlineLevel="1">
      <c r="A28" s="8"/>
      <c r="B28" s="17"/>
      <c r="C28" s="18">
        <f t="shared" si="18"/>
        <v>0</v>
      </c>
      <c r="D28" s="17" t="s">
        <v>20</v>
      </c>
      <c r="E28" s="18" t="str">
        <f t="shared" si="19"/>
        <v>sábado</v>
      </c>
      <c r="F28" s="18"/>
      <c r="G28" s="18"/>
      <c r="H28" s="18"/>
      <c r="I28" s="52" t="s">
        <v>30</v>
      </c>
      <c r="J28" s="19"/>
      <c r="K28" s="23"/>
      <c r="L28" s="19"/>
      <c r="M28" s="20"/>
      <c r="N28" s="21">
        <v>5</v>
      </c>
      <c r="O28" s="22">
        <f t="shared" si="16"/>
        <v>0</v>
      </c>
      <c r="P28" s="22">
        <f t="shared" si="17"/>
        <v>0</v>
      </c>
    </row>
    <row r="29" spans="1:21" hidden="1" outlineLevel="1">
      <c r="A29" s="8"/>
      <c r="B29" s="17"/>
      <c r="C29" s="18">
        <f t="shared" si="18"/>
        <v>0</v>
      </c>
      <c r="D29" s="17" t="s">
        <v>20</v>
      </c>
      <c r="E29" s="18" t="str">
        <f t="shared" si="19"/>
        <v>sábado</v>
      </c>
      <c r="F29" s="18"/>
      <c r="G29" s="18"/>
      <c r="H29" s="18"/>
      <c r="I29" s="52" t="s">
        <v>30</v>
      </c>
      <c r="J29" s="19"/>
      <c r="K29" s="23"/>
      <c r="L29" s="19"/>
      <c r="M29" s="20"/>
      <c r="N29" s="21">
        <v>5</v>
      </c>
      <c r="O29" s="22">
        <f t="shared" si="16"/>
        <v>0</v>
      </c>
      <c r="P29" s="22">
        <f t="shared" si="17"/>
        <v>0</v>
      </c>
    </row>
    <row r="30" spans="1:21" hidden="1" outlineLevel="1">
      <c r="A30" s="8"/>
      <c r="B30" s="17"/>
      <c r="C30" s="18">
        <f t="shared" si="18"/>
        <v>0</v>
      </c>
      <c r="D30" s="17" t="s">
        <v>20</v>
      </c>
      <c r="E30" s="18" t="str">
        <f t="shared" si="19"/>
        <v>sábado</v>
      </c>
      <c r="F30" s="18"/>
      <c r="G30" s="18"/>
      <c r="H30" s="18"/>
      <c r="I30" s="52" t="s">
        <v>30</v>
      </c>
      <c r="J30" s="19"/>
      <c r="K30" s="23"/>
      <c r="L30" s="19"/>
      <c r="M30" s="20"/>
      <c r="N30" s="21">
        <v>5</v>
      </c>
      <c r="O30" s="22">
        <f t="shared" si="16"/>
        <v>0</v>
      </c>
      <c r="P30" s="22">
        <f t="shared" si="17"/>
        <v>0</v>
      </c>
    </row>
    <row r="31" spans="1:21" hidden="1" outlineLevel="1">
      <c r="A31" s="8"/>
      <c r="B31" s="17"/>
      <c r="C31" s="18">
        <f t="shared" si="18"/>
        <v>0</v>
      </c>
      <c r="D31" s="17" t="s">
        <v>20</v>
      </c>
      <c r="E31" s="18" t="str">
        <f t="shared" si="19"/>
        <v>sábado</v>
      </c>
      <c r="F31" s="18"/>
      <c r="G31" s="18"/>
      <c r="H31" s="18"/>
      <c r="I31" s="52" t="s">
        <v>30</v>
      </c>
      <c r="J31" s="19"/>
      <c r="K31" s="23"/>
      <c r="L31" s="19"/>
      <c r="M31" s="20"/>
      <c r="N31" s="21">
        <v>5</v>
      </c>
      <c r="O31" s="22">
        <f t="shared" si="16"/>
        <v>0</v>
      </c>
      <c r="P31" s="22">
        <f t="shared" si="17"/>
        <v>0</v>
      </c>
    </row>
    <row r="32" spans="1:21" hidden="1" outlineLevel="1">
      <c r="A32" s="8"/>
      <c r="B32" s="17"/>
      <c r="C32" s="18">
        <f t="shared" si="18"/>
        <v>0</v>
      </c>
      <c r="D32" s="17" t="s">
        <v>20</v>
      </c>
      <c r="E32" s="18" t="str">
        <f t="shared" si="19"/>
        <v>sábado</v>
      </c>
      <c r="F32" s="18"/>
      <c r="G32" s="18"/>
      <c r="H32" s="18"/>
      <c r="I32" s="52" t="s">
        <v>30</v>
      </c>
      <c r="J32" s="19"/>
      <c r="K32" s="23"/>
      <c r="L32" s="19"/>
      <c r="M32" s="20"/>
      <c r="N32" s="21">
        <v>5</v>
      </c>
      <c r="O32" s="22">
        <f t="shared" si="16"/>
        <v>0</v>
      </c>
      <c r="P32" s="22">
        <f t="shared" si="17"/>
        <v>0</v>
      </c>
    </row>
    <row r="33" spans="1:16" hidden="1" outlineLevel="1">
      <c r="A33" s="8"/>
      <c r="B33" s="17"/>
      <c r="C33" s="18">
        <f t="shared" si="18"/>
        <v>0</v>
      </c>
      <c r="D33" s="17" t="s">
        <v>20</v>
      </c>
      <c r="E33" s="18" t="str">
        <f t="shared" si="19"/>
        <v>sábado</v>
      </c>
      <c r="F33" s="18"/>
      <c r="G33" s="18"/>
      <c r="H33" s="18"/>
      <c r="I33" s="52" t="s">
        <v>30</v>
      </c>
      <c r="J33" s="19"/>
      <c r="K33" s="23"/>
      <c r="L33" s="19"/>
      <c r="M33" s="20"/>
      <c r="N33" s="21">
        <v>5</v>
      </c>
      <c r="O33" s="22">
        <f t="shared" si="16"/>
        <v>0</v>
      </c>
      <c r="P33" s="22">
        <f t="shared" si="17"/>
        <v>0</v>
      </c>
    </row>
    <row r="34" spans="1:16" hidden="1" outlineLevel="1">
      <c r="A34" s="8"/>
      <c r="B34" s="17"/>
      <c r="C34" s="18">
        <f t="shared" si="18"/>
        <v>0</v>
      </c>
      <c r="D34" s="17" t="s">
        <v>20</v>
      </c>
      <c r="E34" s="18" t="str">
        <f t="shared" si="19"/>
        <v>sábado</v>
      </c>
      <c r="F34" s="18"/>
      <c r="G34" s="18"/>
      <c r="H34" s="18"/>
      <c r="I34" s="52" t="s">
        <v>30</v>
      </c>
      <c r="J34" s="19"/>
      <c r="K34" s="23"/>
      <c r="L34" s="19"/>
      <c r="M34" s="20"/>
      <c r="N34" s="21">
        <v>5</v>
      </c>
      <c r="O34" s="22">
        <f t="shared" si="16"/>
        <v>0</v>
      </c>
      <c r="P34" s="22">
        <f t="shared" si="17"/>
        <v>0</v>
      </c>
    </row>
    <row r="35" spans="1:16" hidden="1" outlineLevel="1">
      <c r="A35" s="8"/>
      <c r="B35" s="17"/>
      <c r="C35" s="18">
        <f t="shared" si="18"/>
        <v>0</v>
      </c>
      <c r="D35" s="17" t="s">
        <v>20</v>
      </c>
      <c r="E35" s="18" t="str">
        <f t="shared" si="19"/>
        <v>sábado</v>
      </c>
      <c r="F35" s="18"/>
      <c r="G35" s="18"/>
      <c r="H35" s="18"/>
      <c r="I35" s="52" t="s">
        <v>30</v>
      </c>
      <c r="J35" s="19"/>
      <c r="K35" s="23"/>
      <c r="L35" s="19"/>
      <c r="M35" s="20"/>
      <c r="N35" s="21">
        <v>5</v>
      </c>
      <c r="O35" s="22">
        <f t="shared" si="16"/>
        <v>0</v>
      </c>
      <c r="P35" s="22">
        <f t="shared" si="17"/>
        <v>0</v>
      </c>
    </row>
    <row r="36" spans="1:16" hidden="1" outlineLevel="1">
      <c r="A36" s="8"/>
      <c r="B36" s="17"/>
      <c r="C36" s="18">
        <f t="shared" si="18"/>
        <v>0</v>
      </c>
      <c r="D36" s="17" t="s">
        <v>20</v>
      </c>
      <c r="E36" s="18" t="str">
        <f t="shared" si="19"/>
        <v>sábado</v>
      </c>
      <c r="F36" s="18"/>
      <c r="G36" s="18"/>
      <c r="H36" s="18"/>
      <c r="I36" s="52" t="s">
        <v>30</v>
      </c>
      <c r="J36" s="19"/>
      <c r="K36" s="23"/>
      <c r="L36" s="19"/>
      <c r="M36" s="20"/>
      <c r="N36" s="21">
        <v>5</v>
      </c>
      <c r="O36" s="22">
        <f t="shared" si="16"/>
        <v>0</v>
      </c>
      <c r="P36" s="22">
        <f t="shared" si="17"/>
        <v>0</v>
      </c>
    </row>
    <row r="37" spans="1:16" hidden="1" outlineLevel="1">
      <c r="A37" s="8"/>
      <c r="B37" s="17"/>
      <c r="C37" s="18">
        <f t="shared" si="18"/>
        <v>0</v>
      </c>
      <c r="D37" s="17" t="s">
        <v>20</v>
      </c>
      <c r="E37" s="18" t="str">
        <f t="shared" si="19"/>
        <v>sábado</v>
      </c>
      <c r="F37" s="18"/>
      <c r="G37" s="18"/>
      <c r="H37" s="18"/>
      <c r="I37" s="52" t="s">
        <v>30</v>
      </c>
      <c r="J37" s="19"/>
      <c r="K37" s="23"/>
      <c r="L37" s="19"/>
      <c r="M37" s="20"/>
      <c r="N37" s="21">
        <v>5</v>
      </c>
      <c r="O37" s="22">
        <f t="shared" si="16"/>
        <v>0</v>
      </c>
      <c r="P37" s="22">
        <f t="shared" si="17"/>
        <v>0</v>
      </c>
    </row>
    <row r="38" spans="1:16" hidden="1" outlineLevel="1">
      <c r="A38" s="8"/>
      <c r="B38" s="17"/>
      <c r="C38" s="18">
        <f t="shared" si="18"/>
        <v>0</v>
      </c>
      <c r="D38" s="17" t="s">
        <v>20</v>
      </c>
      <c r="E38" s="18" t="str">
        <f t="shared" si="19"/>
        <v>sábado</v>
      </c>
      <c r="F38" s="18"/>
      <c r="G38" s="18"/>
      <c r="H38" s="18"/>
      <c r="I38" s="52" t="s">
        <v>30</v>
      </c>
      <c r="J38" s="19"/>
      <c r="K38" s="23"/>
      <c r="L38" s="19"/>
      <c r="M38" s="20"/>
      <c r="N38" s="21">
        <v>5</v>
      </c>
      <c r="O38" s="22">
        <f t="shared" si="16"/>
        <v>0</v>
      </c>
      <c r="P38" s="22">
        <f t="shared" si="17"/>
        <v>0</v>
      </c>
    </row>
    <row r="39" spans="1:16" hidden="1" outlineLevel="1">
      <c r="A39" s="8"/>
      <c r="B39" s="17"/>
      <c r="C39" s="18">
        <f t="shared" si="18"/>
        <v>0</v>
      </c>
      <c r="D39" s="17" t="s">
        <v>20</v>
      </c>
      <c r="E39" s="18" t="str">
        <f t="shared" si="19"/>
        <v>sábado</v>
      </c>
      <c r="F39" s="18"/>
      <c r="G39" s="18"/>
      <c r="H39" s="18"/>
      <c r="I39" s="52" t="s">
        <v>30</v>
      </c>
      <c r="J39" s="19"/>
      <c r="K39" s="23"/>
      <c r="L39" s="19"/>
      <c r="M39" s="20"/>
      <c r="N39" s="21">
        <v>5</v>
      </c>
      <c r="O39" s="22">
        <f t="shared" si="16"/>
        <v>0</v>
      </c>
      <c r="P39" s="22">
        <f t="shared" si="17"/>
        <v>0</v>
      </c>
    </row>
    <row r="40" spans="1:16" hidden="1" outlineLevel="1">
      <c r="A40" s="8"/>
      <c r="B40" s="17"/>
      <c r="C40" s="18">
        <f t="shared" si="18"/>
        <v>0</v>
      </c>
      <c r="D40" s="17" t="s">
        <v>20</v>
      </c>
      <c r="E40" s="18" t="str">
        <f t="shared" si="19"/>
        <v>sábado</v>
      </c>
      <c r="F40" s="18"/>
      <c r="G40" s="18"/>
      <c r="H40" s="18"/>
      <c r="I40" s="52" t="s">
        <v>30</v>
      </c>
      <c r="J40" s="19"/>
      <c r="K40" s="23"/>
      <c r="L40" s="19"/>
      <c r="M40" s="20"/>
      <c r="N40" s="21">
        <v>5</v>
      </c>
      <c r="O40" s="22">
        <f t="shared" si="16"/>
        <v>0</v>
      </c>
      <c r="P40" s="22">
        <f t="shared" si="17"/>
        <v>0</v>
      </c>
    </row>
    <row r="41" spans="1:16" hidden="1" outlineLevel="1">
      <c r="A41" s="8"/>
      <c r="B41" s="17"/>
      <c r="C41" s="18">
        <f t="shared" si="18"/>
        <v>0</v>
      </c>
      <c r="D41" s="17" t="s">
        <v>20</v>
      </c>
      <c r="E41" s="18" t="str">
        <f t="shared" si="19"/>
        <v>sábado</v>
      </c>
      <c r="F41" s="18"/>
      <c r="G41" s="18"/>
      <c r="H41" s="18"/>
      <c r="I41" s="52" t="s">
        <v>30</v>
      </c>
      <c r="J41" s="19"/>
      <c r="K41" s="23"/>
      <c r="L41" s="19"/>
      <c r="M41" s="20"/>
      <c r="N41" s="21">
        <v>5</v>
      </c>
      <c r="O41" s="22">
        <f t="shared" si="16"/>
        <v>0</v>
      </c>
      <c r="P41" s="22">
        <f t="shared" si="17"/>
        <v>0</v>
      </c>
    </row>
    <row r="42" spans="1:16" hidden="1" outlineLevel="1">
      <c r="A42" s="8"/>
      <c r="B42" s="17"/>
      <c r="C42" s="18">
        <f t="shared" si="18"/>
        <v>0</v>
      </c>
      <c r="D42" s="17" t="s">
        <v>20</v>
      </c>
      <c r="E42" s="18" t="str">
        <f t="shared" si="19"/>
        <v>sábado</v>
      </c>
      <c r="F42" s="18"/>
      <c r="G42" s="18"/>
      <c r="H42" s="18"/>
      <c r="I42" s="52" t="s">
        <v>30</v>
      </c>
      <c r="J42" s="19"/>
      <c r="K42" s="23"/>
      <c r="L42" s="19"/>
      <c r="M42" s="20"/>
      <c r="N42" s="21">
        <v>5</v>
      </c>
      <c r="O42" s="22">
        <f t="shared" si="16"/>
        <v>0</v>
      </c>
      <c r="P42" s="22">
        <f t="shared" si="17"/>
        <v>0</v>
      </c>
    </row>
    <row r="43" spans="1:16" hidden="1" outlineLevel="1">
      <c r="A43" s="8"/>
      <c r="B43" s="17"/>
      <c r="C43" s="18">
        <f t="shared" si="18"/>
        <v>0</v>
      </c>
      <c r="D43" s="17" t="s">
        <v>20</v>
      </c>
      <c r="E43" s="18" t="str">
        <f t="shared" si="19"/>
        <v>sábado</v>
      </c>
      <c r="F43" s="18"/>
      <c r="G43" s="18"/>
      <c r="H43" s="18"/>
      <c r="I43" s="52" t="s">
        <v>30</v>
      </c>
      <c r="J43" s="19"/>
      <c r="K43" s="23"/>
      <c r="L43" s="19"/>
      <c r="M43" s="20"/>
      <c r="N43" s="21">
        <v>5</v>
      </c>
      <c r="O43" s="22">
        <f t="shared" si="16"/>
        <v>0</v>
      </c>
      <c r="P43" s="22">
        <f t="shared" si="17"/>
        <v>0</v>
      </c>
    </row>
    <row r="44" spans="1:16" hidden="1" outlineLevel="1">
      <c r="A44" s="8"/>
      <c r="B44" s="17"/>
      <c r="C44" s="18">
        <f t="shared" ref="C44" si="20">+WEEKNUM(B44)</f>
        <v>0</v>
      </c>
      <c r="D44" s="17" t="s">
        <v>20</v>
      </c>
      <c r="E44" s="18" t="str">
        <f t="shared" ref="E44" si="21">+TEXT(B44,"dddd")</f>
        <v>sábado</v>
      </c>
      <c r="F44" s="18"/>
      <c r="G44" s="18"/>
      <c r="H44" s="18"/>
      <c r="I44" s="52" t="s">
        <v>30</v>
      </c>
      <c r="J44" s="19"/>
      <c r="K44" s="23"/>
      <c r="L44" s="19"/>
      <c r="M44" s="20"/>
      <c r="N44" s="21">
        <v>5</v>
      </c>
      <c r="O44" s="22">
        <f t="shared" si="16"/>
        <v>0</v>
      </c>
      <c r="P44" s="22">
        <f t="shared" si="17"/>
        <v>0</v>
      </c>
    </row>
    <row r="45" spans="1:16" hidden="1" outlineLevel="1">
      <c r="A45" s="8"/>
      <c r="B45" s="31" t="s">
        <v>7</v>
      </c>
      <c r="C45" s="31"/>
      <c r="D45" s="31"/>
      <c r="E45" s="31"/>
      <c r="F45" s="32"/>
      <c r="G45" s="32"/>
      <c r="H45" s="33"/>
      <c r="I45" s="33"/>
      <c r="J45" s="34"/>
      <c r="K45" s="34"/>
      <c r="L45" s="35"/>
      <c r="M45" s="34">
        <f>SUM(M24:M43)</f>
        <v>0</v>
      </c>
      <c r="N45" s="34"/>
      <c r="O45" s="34">
        <f>SUM(O24:O44)</f>
        <v>0</v>
      </c>
      <c r="P45" s="34">
        <f>SUM(P24:P44)</f>
        <v>0</v>
      </c>
    </row>
    <row r="46" spans="1:16" collapsed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6" hidden="1" outlineLevel="1">
      <c r="A49" s="8"/>
      <c r="B49" s="40" t="s">
        <v>29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hidden="1" outlineLevel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hidden="1" outlineLevel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6" hidden="1" outlineLevel="1">
      <c r="A52" s="8"/>
      <c r="B52" s="26" t="s">
        <v>11</v>
      </c>
      <c r="C52" s="26" t="s">
        <v>23</v>
      </c>
      <c r="D52" s="26" t="s">
        <v>1</v>
      </c>
      <c r="E52" s="26" t="s">
        <v>2</v>
      </c>
      <c r="F52" s="26" t="s">
        <v>12</v>
      </c>
      <c r="G52" s="26" t="s">
        <v>13</v>
      </c>
      <c r="H52" s="26" t="s">
        <v>4</v>
      </c>
      <c r="I52" s="26" t="s">
        <v>14</v>
      </c>
      <c r="J52" s="27"/>
      <c r="K52" s="28"/>
      <c r="L52" s="28" t="s">
        <v>16</v>
      </c>
      <c r="M52" s="29" t="s">
        <v>7</v>
      </c>
      <c r="N52" s="16" t="s">
        <v>22</v>
      </c>
      <c r="O52" s="26" t="s">
        <v>17</v>
      </c>
      <c r="P52" s="26" t="s">
        <v>5</v>
      </c>
    </row>
    <row r="53" spans="1:16" hidden="1" outlineLevel="1">
      <c r="A53" s="8"/>
      <c r="B53" s="17"/>
      <c r="C53" s="18">
        <f t="shared" ref="C53" si="22">+WEEKNUM(B53)</f>
        <v>0</v>
      </c>
      <c r="D53" s="17" t="s">
        <v>20</v>
      </c>
      <c r="E53" s="18" t="str">
        <f t="shared" ref="E53" si="23">+TEXT(B53,"dddd")</f>
        <v>sábado</v>
      </c>
      <c r="F53" s="18"/>
      <c r="G53" s="18"/>
      <c r="H53" s="18"/>
      <c r="I53" s="52" t="s">
        <v>28</v>
      </c>
      <c r="J53" s="19"/>
      <c r="K53" s="23"/>
      <c r="L53" s="19"/>
      <c r="M53" s="20">
        <f t="shared" ref="M53" si="24">K53*L53/1000</f>
        <v>0</v>
      </c>
      <c r="N53" s="21">
        <v>0.22</v>
      </c>
      <c r="O53" s="22">
        <f>+N53*K53</f>
        <v>0</v>
      </c>
      <c r="P53" s="22">
        <f t="shared" ref="P53" si="25">+SUM(O53)</f>
        <v>0</v>
      </c>
    </row>
    <row r="54" spans="1:16" hidden="1" outlineLevel="1">
      <c r="A54" s="8"/>
      <c r="B54" s="31" t="s">
        <v>7</v>
      </c>
      <c r="C54" s="31"/>
      <c r="D54" s="31"/>
      <c r="E54" s="31"/>
      <c r="F54" s="32"/>
      <c r="G54" s="32"/>
      <c r="H54" s="33"/>
      <c r="I54" s="33"/>
      <c r="J54" s="34"/>
      <c r="K54" s="34"/>
      <c r="L54" s="35"/>
      <c r="M54" s="34">
        <f>SUM(M53:M53)</f>
        <v>0</v>
      </c>
      <c r="N54" s="34"/>
      <c r="O54" s="47">
        <f>SUM(O53:O53)</f>
        <v>0</v>
      </c>
      <c r="P54" s="47">
        <f>SUM(P53:P53)</f>
        <v>0</v>
      </c>
    </row>
    <row r="55" spans="1:16" hidden="1" outlineLevel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6" hidden="1" outlineLevel="1">
      <c r="A56" s="8"/>
      <c r="B56" s="26" t="s">
        <v>11</v>
      </c>
      <c r="C56" s="26" t="s">
        <v>23</v>
      </c>
      <c r="D56" s="26" t="s">
        <v>1</v>
      </c>
      <c r="E56" s="26" t="s">
        <v>2</v>
      </c>
      <c r="F56" s="26" t="s">
        <v>12</v>
      </c>
      <c r="G56" s="26" t="s">
        <v>13</v>
      </c>
      <c r="H56" s="26" t="s">
        <v>4</v>
      </c>
      <c r="I56" s="26" t="s">
        <v>14</v>
      </c>
      <c r="J56" s="27"/>
      <c r="K56" s="28"/>
      <c r="L56" s="28" t="s">
        <v>16</v>
      </c>
      <c r="M56" s="29" t="s">
        <v>7</v>
      </c>
      <c r="N56" s="16" t="s">
        <v>22</v>
      </c>
      <c r="O56" s="26" t="s">
        <v>17</v>
      </c>
      <c r="P56" s="26" t="s">
        <v>5</v>
      </c>
    </row>
    <row r="57" spans="1:16" hidden="1" outlineLevel="1">
      <c r="A57" s="8"/>
      <c r="B57" s="17"/>
      <c r="C57" s="18">
        <v>44</v>
      </c>
      <c r="D57" s="17" t="s">
        <v>20</v>
      </c>
      <c r="E57" s="18" t="s">
        <v>31</v>
      </c>
      <c r="F57" s="18"/>
      <c r="G57" s="18"/>
      <c r="H57" s="18"/>
      <c r="I57" s="30" t="s">
        <v>32</v>
      </c>
      <c r="J57" s="19"/>
      <c r="K57" s="23"/>
      <c r="L57" s="19"/>
      <c r="M57" s="20">
        <f t="shared" ref="M57:M64" si="26">K57*L57/1000</f>
        <v>0</v>
      </c>
      <c r="N57" s="21">
        <v>0.3</v>
      </c>
      <c r="O57" s="22">
        <f>+N57*K57</f>
        <v>0</v>
      </c>
      <c r="P57" s="22">
        <f t="shared" ref="P57:P64" si="27">+SUM(O57)</f>
        <v>0</v>
      </c>
    </row>
    <row r="58" spans="1:16" hidden="1" outlineLevel="1">
      <c r="A58" s="8"/>
      <c r="B58" s="17"/>
      <c r="C58" s="18">
        <v>44</v>
      </c>
      <c r="D58" s="17" t="s">
        <v>20</v>
      </c>
      <c r="E58" s="18" t="s">
        <v>31</v>
      </c>
      <c r="F58" s="18"/>
      <c r="G58" s="18"/>
      <c r="H58" s="18"/>
      <c r="I58" s="30" t="s">
        <v>32</v>
      </c>
      <c r="J58" s="19"/>
      <c r="K58" s="23"/>
      <c r="L58" s="19"/>
      <c r="M58" s="20">
        <f t="shared" si="26"/>
        <v>0</v>
      </c>
      <c r="N58" s="21">
        <v>0.3</v>
      </c>
      <c r="O58" s="22">
        <f>+N58*K58</f>
        <v>0</v>
      </c>
      <c r="P58" s="22">
        <f t="shared" si="27"/>
        <v>0</v>
      </c>
    </row>
    <row r="59" spans="1:16" hidden="1" outlineLevel="1">
      <c r="A59" s="8"/>
      <c r="B59" s="17"/>
      <c r="C59" s="18"/>
      <c r="D59" s="17"/>
      <c r="E59" s="18"/>
      <c r="F59" s="18"/>
      <c r="G59" s="18"/>
      <c r="H59" s="18"/>
      <c r="I59" s="30"/>
      <c r="J59" s="19"/>
      <c r="K59" s="23"/>
      <c r="L59" s="19"/>
      <c r="M59" s="20"/>
      <c r="N59" s="21"/>
      <c r="O59" s="22"/>
      <c r="P59" s="22"/>
    </row>
    <row r="60" spans="1:16" hidden="1" outlineLevel="1">
      <c r="A60" s="8"/>
      <c r="B60" s="17"/>
      <c r="C60" s="18">
        <v>44</v>
      </c>
      <c r="D60" s="17" t="s">
        <v>20</v>
      </c>
      <c r="E60" s="18" t="s">
        <v>31</v>
      </c>
      <c r="F60" s="18"/>
      <c r="G60" s="18"/>
      <c r="H60" s="18"/>
      <c r="I60" s="30" t="s">
        <v>33</v>
      </c>
      <c r="J60" s="19"/>
      <c r="K60" s="23"/>
      <c r="L60" s="19"/>
      <c r="M60" s="20">
        <f t="shared" ref="M60:M63" si="28">K60*L60/1000</f>
        <v>0</v>
      </c>
      <c r="N60" s="21">
        <v>0.6</v>
      </c>
      <c r="O60" s="22">
        <f t="shared" ref="O60:O63" si="29">+N60*K60</f>
        <v>0</v>
      </c>
      <c r="P60" s="22">
        <f t="shared" ref="P60:P63" si="30">+SUM(O60)</f>
        <v>0</v>
      </c>
    </row>
    <row r="61" spans="1:16" hidden="1" outlineLevel="1">
      <c r="A61" s="8"/>
      <c r="B61" s="17"/>
      <c r="C61" s="18">
        <v>44</v>
      </c>
      <c r="D61" s="17" t="s">
        <v>20</v>
      </c>
      <c r="E61" s="18" t="s">
        <v>31</v>
      </c>
      <c r="F61" s="18"/>
      <c r="G61" s="18"/>
      <c r="H61" s="18"/>
      <c r="I61" s="30" t="s">
        <v>33</v>
      </c>
      <c r="J61" s="19"/>
      <c r="K61" s="23"/>
      <c r="L61" s="19"/>
      <c r="M61" s="20">
        <f t="shared" si="28"/>
        <v>0</v>
      </c>
      <c r="N61" s="21">
        <v>0.6</v>
      </c>
      <c r="O61" s="22">
        <f t="shared" si="29"/>
        <v>0</v>
      </c>
      <c r="P61" s="22">
        <f t="shared" si="30"/>
        <v>0</v>
      </c>
    </row>
    <row r="62" spans="1:16" hidden="1" outlineLevel="1">
      <c r="A62" s="8"/>
      <c r="B62" s="17"/>
      <c r="C62" s="18">
        <v>44</v>
      </c>
      <c r="D62" s="17" t="s">
        <v>20</v>
      </c>
      <c r="E62" s="18" t="s">
        <v>31</v>
      </c>
      <c r="F62" s="18"/>
      <c r="G62" s="18"/>
      <c r="H62" s="18"/>
      <c r="I62" s="30" t="s">
        <v>33</v>
      </c>
      <c r="J62" s="19"/>
      <c r="K62" s="23"/>
      <c r="L62" s="19"/>
      <c r="M62" s="20">
        <f t="shared" si="28"/>
        <v>0</v>
      </c>
      <c r="N62" s="21">
        <v>0.6</v>
      </c>
      <c r="O62" s="22">
        <f t="shared" si="29"/>
        <v>0</v>
      </c>
      <c r="P62" s="22">
        <f t="shared" si="30"/>
        <v>0</v>
      </c>
    </row>
    <row r="63" spans="1:16" hidden="1" outlineLevel="1">
      <c r="A63" s="8"/>
      <c r="B63" s="17"/>
      <c r="C63" s="18">
        <v>44</v>
      </c>
      <c r="D63" s="17" t="s">
        <v>20</v>
      </c>
      <c r="E63" s="18" t="s">
        <v>31</v>
      </c>
      <c r="F63" s="18"/>
      <c r="G63" s="18"/>
      <c r="H63" s="18"/>
      <c r="I63" s="30" t="s">
        <v>33</v>
      </c>
      <c r="J63" s="19"/>
      <c r="K63" s="23"/>
      <c r="L63" s="19"/>
      <c r="M63" s="20">
        <f t="shared" si="28"/>
        <v>0</v>
      </c>
      <c r="N63" s="21">
        <v>0.6</v>
      </c>
      <c r="O63" s="22">
        <f t="shared" si="29"/>
        <v>0</v>
      </c>
      <c r="P63" s="22">
        <f t="shared" si="30"/>
        <v>0</v>
      </c>
    </row>
    <row r="64" spans="1:16" hidden="1" outlineLevel="1">
      <c r="A64" s="8"/>
      <c r="B64" s="17"/>
      <c r="C64" s="18">
        <v>44</v>
      </c>
      <c r="D64" s="17" t="s">
        <v>20</v>
      </c>
      <c r="E64" s="18" t="s">
        <v>31</v>
      </c>
      <c r="F64" s="18"/>
      <c r="G64" s="18"/>
      <c r="H64" s="18"/>
      <c r="I64" s="30" t="s">
        <v>33</v>
      </c>
      <c r="J64" s="19"/>
      <c r="K64" s="23"/>
      <c r="L64" s="19"/>
      <c r="M64" s="20">
        <f t="shared" si="26"/>
        <v>0</v>
      </c>
      <c r="N64" s="21">
        <v>0.6</v>
      </c>
      <c r="O64" s="22">
        <f>+N64*K64</f>
        <v>0</v>
      </c>
      <c r="P64" s="22">
        <f t="shared" si="27"/>
        <v>0</v>
      </c>
    </row>
    <row r="65" spans="1:16" hidden="1" outlineLevel="1">
      <c r="A65" s="8"/>
      <c r="B65" s="31" t="s">
        <v>7</v>
      </c>
      <c r="C65" s="31"/>
      <c r="D65" s="31"/>
      <c r="E65" s="31"/>
      <c r="F65" s="32"/>
      <c r="G65" s="32"/>
      <c r="H65" s="33"/>
      <c r="I65" s="33"/>
      <c r="J65" s="34"/>
      <c r="K65" s="34"/>
      <c r="L65" s="35"/>
      <c r="M65" s="34">
        <f>SUM(M57:M64)</f>
        <v>0</v>
      </c>
      <c r="N65" s="34"/>
      <c r="O65" s="47">
        <f>SUM(O57:O64)</f>
        <v>0</v>
      </c>
      <c r="P65" s="47">
        <f>SUM(P57:P64)</f>
        <v>0</v>
      </c>
    </row>
    <row r="66" spans="1:16" collapsed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O71" s="8"/>
    </row>
    <row r="72" spans="1:16">
      <c r="B72" s="38" t="s">
        <v>53</v>
      </c>
      <c r="C72" s="9"/>
      <c r="D72" s="9"/>
      <c r="E72" s="9"/>
      <c r="F72" s="10"/>
      <c r="G72" s="10"/>
      <c r="H72" s="11"/>
      <c r="N72" s="8"/>
    </row>
    <row r="73" spans="1:16">
      <c r="B73" s="38"/>
      <c r="C73" s="9"/>
      <c r="D73" s="9"/>
      <c r="E73" s="9"/>
      <c r="F73" s="10"/>
      <c r="G73" s="10"/>
      <c r="H73" s="11"/>
    </row>
    <row r="74" spans="1:16">
      <c r="B74" s="39" t="s">
        <v>51</v>
      </c>
      <c r="C74" s="9"/>
      <c r="D74" s="9"/>
      <c r="E74" s="9"/>
      <c r="F74" s="10"/>
      <c r="G74" s="10"/>
      <c r="H74" s="11"/>
    </row>
    <row r="76" spans="1:16" ht="28.8">
      <c r="B76" s="41" t="s">
        <v>9</v>
      </c>
      <c r="C76" s="42"/>
      <c r="D76" s="43"/>
      <c r="E76" s="26"/>
      <c r="F76" s="26" t="s">
        <v>18</v>
      </c>
      <c r="G76" s="26" t="s">
        <v>8</v>
      </c>
      <c r="H76" s="26" t="s">
        <v>3</v>
      </c>
    </row>
    <row r="77" spans="1:16">
      <c r="B77" s="44"/>
      <c r="C77" s="45"/>
      <c r="D77" s="46"/>
      <c r="E77" s="26" t="s">
        <v>26</v>
      </c>
      <c r="F77" s="26" t="s">
        <v>19</v>
      </c>
      <c r="G77" s="26" t="s">
        <v>6</v>
      </c>
      <c r="H77" s="26" t="s">
        <v>10</v>
      </c>
      <c r="I77" s="24"/>
      <c r="J77" s="14"/>
      <c r="K77" s="14"/>
      <c r="L77" s="14"/>
    </row>
    <row r="78" spans="1:16">
      <c r="B78" s="49" t="str">
        <f>I17</f>
        <v>SERVICIO DE CARGA A GRANEL DE PT</v>
      </c>
      <c r="C78" s="49"/>
      <c r="D78" s="49"/>
      <c r="E78" s="37">
        <f>+SUMIFS(J9:J103,$I$9:$I$103,B78)</f>
        <v>11</v>
      </c>
      <c r="F78" s="50" t="s">
        <v>21</v>
      </c>
      <c r="G78" s="48">
        <f>+SUMIFS($O$8:$O$53,$I$8:$I$53,B78)</f>
        <v>70.75</v>
      </c>
      <c r="H78" s="51"/>
      <c r="I78" s="24"/>
    </row>
    <row r="79" spans="1:16">
      <c r="A79" s="2"/>
      <c r="B79" s="31" t="s">
        <v>7</v>
      </c>
      <c r="C79" s="31"/>
      <c r="D79" s="31"/>
      <c r="E79" s="31"/>
      <c r="F79" s="31"/>
      <c r="G79" s="36">
        <f>+SUM(G78:G78)</f>
        <v>70.75</v>
      </c>
      <c r="H79" s="31"/>
      <c r="I79" s="24"/>
    </row>
    <row r="81" spans="8:8">
      <c r="H81" s="25"/>
    </row>
  </sheetData>
  <autoFilter ref="B8:P8" xr:uid="{B908524E-98C6-429F-8F42-98D41DBF5923}">
    <sortState xmlns:xlrd2="http://schemas.microsoft.com/office/spreadsheetml/2017/richdata2" ref="B9:P30">
      <sortCondition ref="I8"/>
    </sortState>
  </autoFilter>
  <mergeCells count="1">
    <mergeCell ref="U14:U15"/>
  </mergeCells>
  <pageMargins left="0.7" right="0.7" top="0.75" bottom="0.75" header="0.3" footer="0.3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6DBF-0640-4AB5-8D4B-C839259A7F25}">
  <dimension ref="B3:AH21"/>
  <sheetViews>
    <sheetView showGridLines="0" tabSelected="1" zoomScale="80" zoomScaleNormal="80" workbookViewId="0">
      <selection activeCell="H20" sqref="H20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4">
      <c r="C3" s="54" t="str">
        <f>Diciembre!F2</f>
        <v>Oceano Enero 2024 - Facturación servicios del CD</v>
      </c>
    </row>
    <row r="4" spans="2:34">
      <c r="C4" s="55"/>
    </row>
    <row r="6" spans="2:34">
      <c r="B6" s="56" t="s">
        <v>34</v>
      </c>
    </row>
    <row r="7" spans="2:34">
      <c r="B7" s="56"/>
    </row>
    <row r="8" spans="2:34">
      <c r="C8" s="57" t="s">
        <v>35</v>
      </c>
      <c r="D8" s="58">
        <v>1</v>
      </c>
      <c r="E8" s="58">
        <v>2</v>
      </c>
      <c r="F8" s="58">
        <v>3</v>
      </c>
      <c r="G8" s="58">
        <v>4</v>
      </c>
      <c r="H8" s="58">
        <v>5</v>
      </c>
      <c r="I8" s="58">
        <v>6</v>
      </c>
      <c r="J8" s="58">
        <v>7</v>
      </c>
      <c r="K8" s="58">
        <v>8</v>
      </c>
      <c r="L8" s="58">
        <v>9</v>
      </c>
      <c r="M8" s="58">
        <v>10</v>
      </c>
      <c r="N8" s="58">
        <v>11</v>
      </c>
      <c r="O8" s="58">
        <v>12</v>
      </c>
      <c r="P8" s="58">
        <v>13</v>
      </c>
      <c r="Q8" s="58">
        <v>14</v>
      </c>
      <c r="R8" s="58">
        <v>15</v>
      </c>
      <c r="S8" s="58">
        <v>16</v>
      </c>
      <c r="T8" s="58">
        <v>17</v>
      </c>
      <c r="U8" s="58">
        <v>18</v>
      </c>
      <c r="V8" s="58">
        <v>19</v>
      </c>
      <c r="W8" s="58">
        <v>20</v>
      </c>
      <c r="X8" s="58">
        <v>21</v>
      </c>
      <c r="Y8" s="58">
        <v>22</v>
      </c>
      <c r="Z8" s="58">
        <v>23</v>
      </c>
      <c r="AA8" s="58">
        <v>24</v>
      </c>
      <c r="AB8" s="58">
        <v>25</v>
      </c>
      <c r="AC8" s="58">
        <v>26</v>
      </c>
      <c r="AD8" s="58">
        <v>27</v>
      </c>
      <c r="AE8" s="58">
        <v>28</v>
      </c>
      <c r="AF8" s="58">
        <v>29</v>
      </c>
      <c r="AG8" s="58">
        <v>30</v>
      </c>
    </row>
    <row r="9" spans="2:34">
      <c r="B9" s="59" t="s">
        <v>36</v>
      </c>
      <c r="C9" s="60">
        <v>120</v>
      </c>
      <c r="D9" s="61">
        <f>+C12</f>
        <v>120</v>
      </c>
      <c r="E9" s="61">
        <f>+D12</f>
        <v>120</v>
      </c>
      <c r="F9" s="61">
        <f t="shared" ref="F9:AG9" si="0">+E12</f>
        <v>120</v>
      </c>
      <c r="G9" s="61">
        <f t="shared" si="0"/>
        <v>120</v>
      </c>
      <c r="H9" s="61">
        <f t="shared" si="0"/>
        <v>120</v>
      </c>
      <c r="I9" s="61">
        <f t="shared" si="0"/>
        <v>120</v>
      </c>
      <c r="J9" s="61">
        <f t="shared" si="0"/>
        <v>120</v>
      </c>
      <c r="K9" s="61">
        <f>+J12</f>
        <v>120</v>
      </c>
      <c r="L9" s="61">
        <f>+K12</f>
        <v>120</v>
      </c>
      <c r="M9" s="61">
        <f t="shared" si="0"/>
        <v>120</v>
      </c>
      <c r="N9" s="61">
        <f t="shared" si="0"/>
        <v>120</v>
      </c>
      <c r="O9" s="61">
        <f>+N12</f>
        <v>120</v>
      </c>
      <c r="P9" s="61">
        <f t="shared" si="0"/>
        <v>120</v>
      </c>
      <c r="Q9" s="61">
        <f t="shared" si="0"/>
        <v>120</v>
      </c>
      <c r="R9" s="61">
        <f>+Q12</f>
        <v>120</v>
      </c>
      <c r="S9" s="61">
        <f t="shared" si="0"/>
        <v>120</v>
      </c>
      <c r="T9" s="61">
        <f t="shared" si="0"/>
        <v>120</v>
      </c>
      <c r="U9" s="61">
        <f t="shared" si="0"/>
        <v>120</v>
      </c>
      <c r="V9" s="61">
        <f t="shared" si="0"/>
        <v>120</v>
      </c>
      <c r="W9" s="61">
        <f t="shared" si="0"/>
        <v>110</v>
      </c>
      <c r="X9" s="61">
        <f t="shared" si="0"/>
        <v>110</v>
      </c>
      <c r="Y9" s="61">
        <f t="shared" si="0"/>
        <v>110</v>
      </c>
      <c r="Z9" s="61">
        <f t="shared" si="0"/>
        <v>110</v>
      </c>
      <c r="AA9" s="61">
        <f t="shared" si="0"/>
        <v>110</v>
      </c>
      <c r="AB9" s="61">
        <f t="shared" si="0"/>
        <v>110</v>
      </c>
      <c r="AC9" s="61">
        <f t="shared" si="0"/>
        <v>110</v>
      </c>
      <c r="AD9" s="61">
        <f t="shared" si="0"/>
        <v>110</v>
      </c>
      <c r="AE9" s="61">
        <f t="shared" si="0"/>
        <v>110</v>
      </c>
      <c r="AF9" s="61">
        <f t="shared" si="0"/>
        <v>110</v>
      </c>
      <c r="AG9" s="61">
        <f t="shared" si="0"/>
        <v>110</v>
      </c>
    </row>
    <row r="10" spans="2:34">
      <c r="B10" s="62" t="s">
        <v>37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4"/>
      <c r="AD10" s="65"/>
      <c r="AE10" s="66"/>
      <c r="AF10" s="66"/>
      <c r="AG10" s="66"/>
    </row>
    <row r="11" spans="2:34">
      <c r="B11" s="62" t="s">
        <v>38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>
        <v>10</v>
      </c>
      <c r="W11" s="63"/>
      <c r="X11" s="63"/>
      <c r="Y11" s="63"/>
      <c r="Z11" s="63"/>
      <c r="AA11" s="64"/>
      <c r="AB11" s="63"/>
      <c r="AC11" s="64"/>
      <c r="AD11" s="65"/>
      <c r="AE11" s="66"/>
      <c r="AF11" s="66"/>
      <c r="AG11" s="66"/>
    </row>
    <row r="12" spans="2:34">
      <c r="B12" s="62"/>
      <c r="C12" s="67">
        <f>C9+C10-C11</f>
        <v>120</v>
      </c>
      <c r="D12" s="63">
        <f t="shared" ref="D12:AG12" si="1">D9+D10-D11</f>
        <v>120</v>
      </c>
      <c r="E12" s="63">
        <f t="shared" si="1"/>
        <v>120</v>
      </c>
      <c r="F12" s="63">
        <f t="shared" si="1"/>
        <v>120</v>
      </c>
      <c r="G12" s="63">
        <f t="shared" si="1"/>
        <v>120</v>
      </c>
      <c r="H12" s="63">
        <f t="shared" si="1"/>
        <v>120</v>
      </c>
      <c r="I12" s="63">
        <f t="shared" si="1"/>
        <v>120</v>
      </c>
      <c r="J12" s="63">
        <f t="shared" si="1"/>
        <v>120</v>
      </c>
      <c r="K12" s="63">
        <f t="shared" si="1"/>
        <v>120</v>
      </c>
      <c r="L12" s="63">
        <f t="shared" si="1"/>
        <v>120</v>
      </c>
      <c r="M12" s="63">
        <f t="shared" si="1"/>
        <v>120</v>
      </c>
      <c r="N12" s="63">
        <f t="shared" si="1"/>
        <v>120</v>
      </c>
      <c r="O12" s="63">
        <f t="shared" si="1"/>
        <v>120</v>
      </c>
      <c r="P12" s="63">
        <f t="shared" si="1"/>
        <v>120</v>
      </c>
      <c r="Q12" s="63">
        <f t="shared" si="1"/>
        <v>120</v>
      </c>
      <c r="R12" s="63">
        <f t="shared" si="1"/>
        <v>120</v>
      </c>
      <c r="S12" s="63">
        <f t="shared" si="1"/>
        <v>120</v>
      </c>
      <c r="T12" s="63">
        <f t="shared" si="1"/>
        <v>120</v>
      </c>
      <c r="U12" s="63">
        <f t="shared" si="1"/>
        <v>120</v>
      </c>
      <c r="V12" s="63">
        <f t="shared" si="1"/>
        <v>110</v>
      </c>
      <c r="W12" s="63">
        <f t="shared" si="1"/>
        <v>110</v>
      </c>
      <c r="X12" s="63">
        <f t="shared" si="1"/>
        <v>110</v>
      </c>
      <c r="Y12" s="63">
        <f t="shared" si="1"/>
        <v>110</v>
      </c>
      <c r="Z12" s="63">
        <f t="shared" si="1"/>
        <v>110</v>
      </c>
      <c r="AA12" s="63">
        <f t="shared" si="1"/>
        <v>110</v>
      </c>
      <c r="AB12" s="63">
        <f t="shared" si="1"/>
        <v>110</v>
      </c>
      <c r="AC12" s="63">
        <f t="shared" si="1"/>
        <v>110</v>
      </c>
      <c r="AD12" s="63">
        <f t="shared" si="1"/>
        <v>110</v>
      </c>
      <c r="AE12" s="63">
        <f t="shared" si="1"/>
        <v>110</v>
      </c>
      <c r="AF12" s="63">
        <f t="shared" si="1"/>
        <v>110</v>
      </c>
      <c r="AG12" s="63">
        <f t="shared" si="1"/>
        <v>110</v>
      </c>
    </row>
    <row r="13" spans="2:34">
      <c r="B13" s="68" t="s">
        <v>39</v>
      </c>
      <c r="C13" s="69">
        <v>333</v>
      </c>
      <c r="D13" s="70">
        <f>+C13</f>
        <v>333</v>
      </c>
      <c r="E13" s="70">
        <f t="shared" ref="E13:AG13" si="2">+D13</f>
        <v>333</v>
      </c>
      <c r="F13" s="70">
        <f t="shared" si="2"/>
        <v>333</v>
      </c>
      <c r="G13" s="70">
        <f t="shared" si="2"/>
        <v>333</v>
      </c>
      <c r="H13" s="70">
        <f t="shared" si="2"/>
        <v>333</v>
      </c>
      <c r="I13" s="70">
        <f t="shared" si="2"/>
        <v>333</v>
      </c>
      <c r="J13" s="70">
        <f t="shared" si="2"/>
        <v>333</v>
      </c>
      <c r="K13" s="70">
        <f>+J13</f>
        <v>333</v>
      </c>
      <c r="L13" s="70">
        <f>+K13</f>
        <v>333</v>
      </c>
      <c r="M13" s="70">
        <f t="shared" si="2"/>
        <v>333</v>
      </c>
      <c r="N13" s="70">
        <f t="shared" si="2"/>
        <v>333</v>
      </c>
      <c r="O13" s="70">
        <f t="shared" si="2"/>
        <v>333</v>
      </c>
      <c r="P13" s="70">
        <f t="shared" si="2"/>
        <v>333</v>
      </c>
      <c r="Q13" s="70">
        <f t="shared" si="2"/>
        <v>333</v>
      </c>
      <c r="R13" s="70">
        <f t="shared" si="2"/>
        <v>333</v>
      </c>
      <c r="S13" s="70">
        <f t="shared" si="2"/>
        <v>333</v>
      </c>
      <c r="T13" s="70">
        <f t="shared" si="2"/>
        <v>333</v>
      </c>
      <c r="U13" s="70">
        <f t="shared" si="2"/>
        <v>333</v>
      </c>
      <c r="V13" s="70">
        <f t="shared" si="2"/>
        <v>333</v>
      </c>
      <c r="W13" s="70">
        <f t="shared" si="2"/>
        <v>333</v>
      </c>
      <c r="X13" s="70">
        <f t="shared" si="2"/>
        <v>333</v>
      </c>
      <c r="Y13" s="70">
        <f t="shared" si="2"/>
        <v>333</v>
      </c>
      <c r="Z13" s="70">
        <f t="shared" si="2"/>
        <v>333</v>
      </c>
      <c r="AA13" s="70">
        <f t="shared" si="2"/>
        <v>333</v>
      </c>
      <c r="AB13" s="70">
        <f t="shared" si="2"/>
        <v>333</v>
      </c>
      <c r="AC13" s="70">
        <f t="shared" si="2"/>
        <v>333</v>
      </c>
      <c r="AD13" s="70">
        <f t="shared" si="2"/>
        <v>333</v>
      </c>
      <c r="AE13" s="70">
        <f t="shared" si="2"/>
        <v>333</v>
      </c>
      <c r="AF13" s="70">
        <f t="shared" si="2"/>
        <v>333</v>
      </c>
      <c r="AG13" s="70">
        <f t="shared" si="2"/>
        <v>333</v>
      </c>
      <c r="AH13" s="70">
        <f>C13*35</f>
        <v>11655</v>
      </c>
    </row>
    <row r="14" spans="2:34">
      <c r="B14" s="68" t="s">
        <v>40</v>
      </c>
      <c r="C14" s="69"/>
      <c r="D14" s="70">
        <f>D13*(36/30)</f>
        <v>399.59999999999997</v>
      </c>
      <c r="E14" s="70">
        <f t="shared" ref="E14:AG14" si="3">E13*(36/30)</f>
        <v>399.59999999999997</v>
      </c>
      <c r="F14" s="70">
        <f t="shared" si="3"/>
        <v>399.59999999999997</v>
      </c>
      <c r="G14" s="70">
        <f t="shared" si="3"/>
        <v>399.59999999999997</v>
      </c>
      <c r="H14" s="70">
        <f t="shared" si="3"/>
        <v>399.59999999999997</v>
      </c>
      <c r="I14" s="70">
        <f t="shared" si="3"/>
        <v>399.59999999999997</v>
      </c>
      <c r="J14" s="70">
        <f t="shared" si="3"/>
        <v>399.59999999999997</v>
      </c>
      <c r="K14" s="70">
        <f t="shared" si="3"/>
        <v>399.59999999999997</v>
      </c>
      <c r="L14" s="70">
        <f t="shared" si="3"/>
        <v>399.59999999999997</v>
      </c>
      <c r="M14" s="70">
        <f t="shared" si="3"/>
        <v>399.59999999999997</v>
      </c>
      <c r="N14" s="70">
        <f t="shared" si="3"/>
        <v>399.59999999999997</v>
      </c>
      <c r="O14" s="70">
        <f t="shared" si="3"/>
        <v>399.59999999999997</v>
      </c>
      <c r="P14" s="70">
        <f t="shared" si="3"/>
        <v>399.59999999999997</v>
      </c>
      <c r="Q14" s="70">
        <f t="shared" si="3"/>
        <v>399.59999999999997</v>
      </c>
      <c r="R14" s="70">
        <f t="shared" si="3"/>
        <v>399.59999999999997</v>
      </c>
      <c r="S14" s="70">
        <f t="shared" si="3"/>
        <v>399.59999999999997</v>
      </c>
      <c r="T14" s="70">
        <f t="shared" si="3"/>
        <v>399.59999999999997</v>
      </c>
      <c r="U14" s="70">
        <f t="shared" si="3"/>
        <v>399.59999999999997</v>
      </c>
      <c r="V14" s="70">
        <f t="shared" si="3"/>
        <v>399.59999999999997</v>
      </c>
      <c r="W14" s="70">
        <f t="shared" si="3"/>
        <v>399.59999999999997</v>
      </c>
      <c r="X14" s="70">
        <f t="shared" si="3"/>
        <v>399.59999999999997</v>
      </c>
      <c r="Y14" s="70">
        <f t="shared" si="3"/>
        <v>399.59999999999997</v>
      </c>
      <c r="Z14" s="70">
        <f t="shared" si="3"/>
        <v>399.59999999999997</v>
      </c>
      <c r="AA14" s="70">
        <f t="shared" si="3"/>
        <v>399.59999999999997</v>
      </c>
      <c r="AB14" s="70">
        <f t="shared" si="3"/>
        <v>399.59999999999997</v>
      </c>
      <c r="AC14" s="70">
        <f t="shared" si="3"/>
        <v>399.59999999999997</v>
      </c>
      <c r="AD14" s="70">
        <f t="shared" si="3"/>
        <v>399.59999999999997</v>
      </c>
      <c r="AE14" s="70">
        <f t="shared" si="3"/>
        <v>399.59999999999997</v>
      </c>
      <c r="AF14" s="70">
        <f t="shared" si="3"/>
        <v>399.59999999999997</v>
      </c>
      <c r="AG14" s="70">
        <f t="shared" si="3"/>
        <v>399.59999999999997</v>
      </c>
      <c r="AH14" s="71">
        <f>C13*D20</f>
        <v>11655</v>
      </c>
    </row>
    <row r="19" spans="2:5" ht="43.2">
      <c r="B19" s="72" t="s">
        <v>41</v>
      </c>
      <c r="C19" s="72" t="s">
        <v>42</v>
      </c>
      <c r="D19" s="72" t="s">
        <v>43</v>
      </c>
      <c r="E19" s="72" t="s">
        <v>44</v>
      </c>
    </row>
    <row r="20" spans="2:5">
      <c r="B20" s="73" t="s">
        <v>54</v>
      </c>
      <c r="C20" s="73">
        <f>E9</f>
        <v>120</v>
      </c>
      <c r="D20" s="74">
        <v>35</v>
      </c>
      <c r="E20" s="75">
        <f>C20*D20</f>
        <v>4200</v>
      </c>
    </row>
    <row r="21" spans="2:5">
      <c r="B21" s="76" t="s">
        <v>7</v>
      </c>
      <c r="C21" s="77"/>
      <c r="D21" s="77"/>
      <c r="E21" s="78">
        <f>E20</f>
        <v>4200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</vt:lpstr>
      <vt:lpstr>ALMACENAMIENTO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2024-01-30T13:53:57Z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