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9A49163-7E9A-4134-9C01-245840EC6787}" xr6:coauthVersionLast="47" xr6:coauthVersionMax="47" xr10:uidLastSave="{00000000-0000-0000-0000-000000000000}"/>
  <bookViews>
    <workbookView xWindow="-108" yWindow="-108" windowWidth="23256" windowHeight="12576" firstSheet="1" activeTab="1" xr2:uid="{105972F8-555C-41C5-A0BF-5BF1E82D8F91}"/>
  </bookViews>
  <sheets>
    <sheet name="COMPENDIO" sheetId="1" state="hidden" r:id="rId1"/>
    <sheet name="REQUERIMIENTO" sheetId="8" r:id="rId2"/>
    <sheet name="DETALLE DE LINTERNA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8" l="1"/>
  <c r="M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U38" i="1" s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P38" i="1"/>
  <c r="Q38" i="1"/>
  <c r="R38" i="1"/>
  <c r="S38" i="1"/>
  <c r="T38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 l="1"/>
  <c r="T113" i="1"/>
  <c r="U104" i="1"/>
  <c r="P104" i="1"/>
  <c r="Q104" i="1"/>
  <c r="R104" i="1"/>
  <c r="U17" i="1"/>
  <c r="P17" i="1"/>
  <c r="Q17" i="1"/>
  <c r="R17" i="1"/>
  <c r="U111" i="1"/>
  <c r="P111" i="1"/>
  <c r="Q111" i="1"/>
  <c r="R111" i="1"/>
  <c r="U110" i="1"/>
  <c r="P110" i="1"/>
  <c r="Q110" i="1"/>
  <c r="R110" i="1"/>
  <c r="U16" i="1"/>
  <c r="P16" i="1"/>
  <c r="Q16" i="1"/>
  <c r="R16" i="1"/>
  <c r="U106" i="1"/>
  <c r="P106" i="1"/>
  <c r="Q106" i="1"/>
  <c r="R106" i="1"/>
  <c r="R4" i="1" l="1"/>
  <c r="R5" i="1"/>
  <c r="R6" i="1"/>
  <c r="R7" i="1"/>
  <c r="R8" i="1"/>
  <c r="R9" i="1"/>
  <c r="R10" i="1"/>
  <c r="R11" i="1"/>
  <c r="R12" i="1"/>
  <c r="R13" i="1"/>
  <c r="R14" i="1"/>
  <c r="R15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5" i="1"/>
  <c r="R107" i="1"/>
  <c r="R108" i="1"/>
  <c r="R109" i="1"/>
  <c r="R112" i="1"/>
  <c r="Q4" i="1"/>
  <c r="Q5" i="1"/>
  <c r="Q6" i="1"/>
  <c r="Q7" i="1"/>
  <c r="Q8" i="1"/>
  <c r="Q9" i="1"/>
  <c r="Q10" i="1"/>
  <c r="Q11" i="1"/>
  <c r="Q12" i="1"/>
  <c r="Q13" i="1"/>
  <c r="Q14" i="1"/>
  <c r="Q15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5" i="1"/>
  <c r="Q107" i="1"/>
  <c r="Q108" i="1"/>
  <c r="Q109" i="1"/>
  <c r="Q112" i="1"/>
  <c r="P4" i="1"/>
  <c r="P5" i="1"/>
  <c r="P6" i="1"/>
  <c r="P7" i="1"/>
  <c r="P8" i="1"/>
  <c r="P9" i="1"/>
  <c r="P10" i="1"/>
  <c r="P11" i="1"/>
  <c r="P12" i="1"/>
  <c r="P13" i="1"/>
  <c r="P14" i="1"/>
  <c r="P15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5" i="1"/>
  <c r="P107" i="1"/>
  <c r="P108" i="1"/>
  <c r="P109" i="1"/>
  <c r="P112" i="1"/>
  <c r="U4" i="1"/>
  <c r="U5" i="1"/>
  <c r="U6" i="1"/>
  <c r="U7" i="1"/>
  <c r="U8" i="1"/>
  <c r="U9" i="1"/>
  <c r="U10" i="1"/>
  <c r="U11" i="1"/>
  <c r="U12" i="1"/>
  <c r="U13" i="1"/>
  <c r="U14" i="1"/>
  <c r="U15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5" i="1"/>
  <c r="U107" i="1"/>
  <c r="U108" i="1"/>
  <c r="U109" i="1"/>
  <c r="U112" i="1"/>
  <c r="P113" i="1" l="1"/>
  <c r="P115" i="1" s="1"/>
  <c r="R113" i="1"/>
  <c r="R115" i="1" s="1"/>
  <c r="Q113" i="1"/>
  <c r="Q115" i="1" s="1"/>
  <c r="O113" i="1"/>
  <c r="O115" i="1" s="1"/>
  <c r="U1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tc={6CDA2BE5-98F0-4D7E-94C1-579BDE265BD8}</author>
  </authors>
  <commentList>
    <comment ref="A19" authorId="0" shapeId="0" xr:uid="{6CDA2BE5-98F0-4D7E-94C1-579BDE265BD8}">
      <text>
        <r>
          <rPr>
            <sz val="11"/>
            <color theme="1"/>
            <rFont val="Aptos Narrow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VA A STANDARIZAR 1 TIPO DE LENTE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tc={E8AAE25F-F78A-4626-A85C-F24A60FBCBE6}</author>
  </authors>
  <commentList>
    <comment ref="A21" authorId="0" shapeId="0" xr:uid="{E8AAE25F-F78A-4626-A85C-F24A60FBCBE6}">
      <text>
        <r>
          <rPr>
            <sz val="11"/>
            <color theme="1"/>
            <rFont val="Aptos Narrow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VA A STANDARIZAR 1 TIPO DE LENTE</t>
        </r>
      </text>
    </comment>
  </commentList>
</comments>
</file>

<file path=xl/sharedStrings.xml><?xml version="1.0" encoding="utf-8"?>
<sst xmlns="http://schemas.openxmlformats.org/spreadsheetml/2006/main" count="761" uniqueCount="321">
  <si>
    <t>PROTECTOR AUDITIVO DIELECTRICO</t>
  </si>
  <si>
    <t xml:space="preserve">RESPIRADOR FULL FACE </t>
  </si>
  <si>
    <t>BOTA PVC ALTA BLANCO PTA AC T=42</t>
  </si>
  <si>
    <t>BOTA PVC ALTA BLANCO PTA AC T=43</t>
  </si>
  <si>
    <t>BOTA PVC ALTA BLANCO PTA AC T=44</t>
  </si>
  <si>
    <t>BOTA SEG FRIO -50°C T=40</t>
  </si>
  <si>
    <t>BOTA SEG FRIO -50°C T=41</t>
  </si>
  <si>
    <t>RESPIRADOR MEDIA CARA – 6200</t>
  </si>
  <si>
    <t>CARTUCHO 6003 VAPOR-GAS ACIDO 3M</t>
  </si>
  <si>
    <t>CARTUCHO P/AMONIACO 6004</t>
  </si>
  <si>
    <t>CALCETA TERMICA</t>
  </si>
  <si>
    <t>BOTA SEG FRIO -20°C T=43</t>
  </si>
  <si>
    <t>BOTA SEG FRIO -20°C T=44</t>
  </si>
  <si>
    <t>BOTA SEG FRIO -20°C T=40</t>
  </si>
  <si>
    <t>BOTA SEG FRIO -20°C T=41</t>
  </si>
  <si>
    <t>BOTA SEG FRIO -20°C T=42</t>
  </si>
  <si>
    <t>GUANTE PVC PETRO VE780 30CM AZUL DELTA</t>
  </si>
  <si>
    <t>BLOQUEADOR PROTECTOR SOLAR 1L</t>
  </si>
  <si>
    <t>BOTA SEG FRIO -50°C T=38</t>
  </si>
  <si>
    <t>GUANTE NITRILO SOLVEX</t>
  </si>
  <si>
    <t>GUANTES DE INVIERNO ARTIC</t>
  </si>
  <si>
    <t>PONCHO DE PVC IMPERMEABLE CON CAPUCHA</t>
  </si>
  <si>
    <t>CASCO SEG BLANCO</t>
  </si>
  <si>
    <t>GUANTE DE HILO C/BLANCO</t>
  </si>
  <si>
    <t>BOTA PVC ALTA BLANCO PTA AC T=40</t>
  </si>
  <si>
    <t>BOTA PVC ALTA BLANCO PTA AC T=41</t>
  </si>
  <si>
    <t>BOTA SEG FRIO -50°C T=44</t>
  </si>
  <si>
    <t>LENTE SEG TURBINE AF CLARO</t>
  </si>
  <si>
    <t>LENTE SEG TURBINE AF OSCURO</t>
  </si>
  <si>
    <t>BOTA SEG FRIO -20°C T=36</t>
  </si>
  <si>
    <t>BOTA SEG FRIO -20°C T=37</t>
  </si>
  <si>
    <t>BOTA SEG FRIO -20°C T=38</t>
  </si>
  <si>
    <t>BOTA SEG FRIO -20°C T=39</t>
  </si>
  <si>
    <t>BOTA SEG FRIO -50°C T=42</t>
  </si>
  <si>
    <t>BOTA PVC ALTA BLANCO PTA AC T=39</t>
  </si>
  <si>
    <t>BOTA PVC ALTA BLANCO PTA AC T=38</t>
  </si>
  <si>
    <t>BOTA SEG FRIO -50°C T=43</t>
  </si>
  <si>
    <t>PASAMONTAÑA LANA</t>
  </si>
  <si>
    <t>BOTA SEG FRIO -50°C T=36</t>
  </si>
  <si>
    <t>GUANTE BADANA DRIVER 24CM STEELPRO</t>
  </si>
  <si>
    <t>BOTA PVC ALTA BLANCO PTA AC T=45</t>
  </si>
  <si>
    <t>GUANTE ANTICORTE NIVEL 5</t>
  </si>
  <si>
    <t>GUANTE DE HILO DE ACERO INOXIDABLE</t>
  </si>
  <si>
    <t>CARETA SOLDADOR FOTOSENSIBLE</t>
  </si>
  <si>
    <t>BOTA PVC ALTA BLANCO PTA AC T=36</t>
  </si>
  <si>
    <t>RODILLERA CUERO CROMO PARA SOLDADOR</t>
  </si>
  <si>
    <t>BOTA PVC ALTA BLANCO PTA AC T=37</t>
  </si>
  <si>
    <t>BOTA PVC ALTA BLANCO PTA AC T=47</t>
  </si>
  <si>
    <t>BOTA SEG FRIO -50°C T=37</t>
  </si>
  <si>
    <t>CARETA SOLDADOR</t>
  </si>
  <si>
    <t>CORTAVIENTO DRILL P/CASCO</t>
  </si>
  <si>
    <t>MANDIL CUERO CROMO SOLDADOR</t>
  </si>
  <si>
    <t>GUANTES PARA SOLDADURA TIG</t>
  </si>
  <si>
    <t>BARBIQUEJO P/CASCO</t>
  </si>
  <si>
    <t>CARETA PARA ESMERILAR</t>
  </si>
  <si>
    <t>GUANTES SKIN NINJA MAXIM</t>
  </si>
  <si>
    <t>ESCARPIN CUERO CROMO SOLDADOR</t>
  </si>
  <si>
    <t>GUANTE ANTIESTATICO PALMA PU T=L</t>
  </si>
  <si>
    <t>TRIMESTRAL</t>
  </si>
  <si>
    <t>OPERADOR DE CALDEROS (2) / PLANTA DE HARINA (4) / FRIGORISTAS (4) / OPERADORES DE PRECOCIDO (6)</t>
  </si>
  <si>
    <t>REDUCCION DE RUIDO - MAQUINAS</t>
  </si>
  <si>
    <t>FRIGORISTAS (4) / EMERGENCIA (1)</t>
  </si>
  <si>
    <t>AMONIACO</t>
  </si>
  <si>
    <t xml:space="preserve">OPERADOR DE SANEAMIENTO ( 2) / SOLDADORES (5) / SERVICIOS GENERALES (2) / PLANTA DE HARINA (2) </t>
  </si>
  <si>
    <t xml:space="preserve">FUMIGACION / PINTURA / SOLDADURA </t>
  </si>
  <si>
    <t xml:space="preserve">OPERADOR DE SANEAMIENTO ( 2)  / SERVICIOS GENERALES (2) / PLANTA DE HARINA (2) </t>
  </si>
  <si>
    <t xml:space="preserve">FUMIGACION / PINTURA </t>
  </si>
  <si>
    <t>FRIGORISTAS (4) / OPERADORES DE PPTT (7)</t>
  </si>
  <si>
    <t>PROTECCION DE FRIO</t>
  </si>
  <si>
    <t>USO DE QUIMICOS (CLORO, QUITASARRO, SODA CAUSTICA, ETC)</t>
  </si>
  <si>
    <t>OPERADOR DE CORTE (3) / OPERADOR DE EMPAQUE (5)</t>
  </si>
  <si>
    <t xml:space="preserve">CORTE DE PORCIONES DE PERICO / EMPAQUE EN PLACAS </t>
  </si>
  <si>
    <t>MANTENIMIENTO (17) / PLANTA DE HARINA (15) / ALMACEN (4) / ADMINISTRATIVOS (6) / CALDEROS MUELLES (4) / SANEAMIENTO EXTERIORES (6) /SSOMA (2)</t>
  </si>
  <si>
    <t>53 APROX</t>
  </si>
  <si>
    <t>ANUAL</t>
  </si>
  <si>
    <t>PROTECCION SOLAR</t>
  </si>
  <si>
    <t>USO DE QUIMICOS (CLORO, QUITASARRO, SODA CAUSTICA)</t>
  </si>
  <si>
    <t>OPERADOR DE ALMACEN DE PPTT (7) / FRIGORISTAS (4)</t>
  </si>
  <si>
    <t>PROTECCION DEL FRIO</t>
  </si>
  <si>
    <t>OPERADOR DE EMPAQUE DE MAHI (26) / OPERADORES DE ENVASADO (25)</t>
  </si>
  <si>
    <t>OPERADOR DEYVI SILVA (FRIGORISTA) NO SE LE ENTREGA CAMBIO DE CASCO DESDE EL 2020 / CAMBIO A IRWING CASTILLO CRUZ - CAMBIO DESDE EL 2021 , SE ENCUENTRA DETERIORADO</t>
  </si>
  <si>
    <t>CADA 3 AÑOS O SI HA TENIDO UN DAÑO POR IMPACTO</t>
  </si>
  <si>
    <t>PROTECCION DE CABEZA</t>
  </si>
  <si>
    <t>OPERADOR DE MANTENIMIENTO (17) OPERADOR DE PLANTA DE HARINA (13)</t>
  </si>
  <si>
    <t>OPERADORES DE MANTENIMIENTO (17) / PLANTA DE HARINA (13)</t>
  </si>
  <si>
    <t xml:space="preserve">MANTENIMIENTO DE EQUIPOS Y PROTECCION DE ABRASION </t>
  </si>
  <si>
    <t>OPERADOR DE CORTADOR DE PORCIONES DE PERICO</t>
  </si>
  <si>
    <t>CORTE DE PORCIONES DE PERICO - USO DE CIERRA CINTA</t>
  </si>
  <si>
    <t>OPERADOR DE SOLDADURA (4)</t>
  </si>
  <si>
    <t xml:space="preserve">SOLDADURA </t>
  </si>
  <si>
    <t xml:space="preserve">TRABAJOS DE SOLDADURA EN ZONAS BAJAS </t>
  </si>
  <si>
    <t xml:space="preserve">OPERADOR DE SANEAMIENTO EXTERIORES (4) / OPERADORES DE PLANTA DE HARINA (13) / OPERADORES DE MANTENIMIENTO ( 16) </t>
  </si>
  <si>
    <t>CADA MES Y MEDIO - EXTERIORES</t>
  </si>
  <si>
    <t>OPERADOR DE MANTENIMIENTO (3)</t>
  </si>
  <si>
    <t xml:space="preserve">ESMERILADO Y CORTE </t>
  </si>
  <si>
    <t>EQUIPO DE PROTECCION PERSONAL</t>
  </si>
  <si>
    <t>USUARIOS</t>
  </si>
  <si>
    <t>ACTIVIDAD</t>
  </si>
  <si>
    <t>GUANTE DIELECTRICOS</t>
  </si>
  <si>
    <t>ELECTRICISTRAS</t>
  </si>
  <si>
    <t>TIEMPO DE RENOVACION</t>
  </si>
  <si>
    <t xml:space="preserve">RESISTENCIA DIELECTRICA </t>
  </si>
  <si>
    <t xml:space="preserve">OPERADORES DE MANTENIMIENTO (17) </t>
  </si>
  <si>
    <t>MANTENIMIENTO DE EQUIPOS / CAMBIO DE CUCHILLAS / USO DE HERRAMIENTAS PUNZO CORTANTES</t>
  </si>
  <si>
    <t>MES Y MEDIO</t>
  </si>
  <si>
    <t>OPERADOR DE CALDEROS (2)</t>
  </si>
  <si>
    <t>PROTECCION DE T° ALTAS - 120°C</t>
  </si>
  <si>
    <t>PROTECCION DE OJOS</t>
  </si>
  <si>
    <t>ESMERILADO, VAHOS Y PARTICULAS DE HARINA, USO DE QUIMICOS INTERIOR</t>
  </si>
  <si>
    <t>ESMERILADO, USO DE QUIMICOS EXTERIOR</t>
  </si>
  <si>
    <t xml:space="preserve">OPERADORES DE SANEAMIENTO (12) </t>
  </si>
  <si>
    <t>PROTECCION DE OIDOS</t>
  </si>
  <si>
    <t>PROTECCION RESPIRATORIA</t>
  </si>
  <si>
    <t>SEMESTRAL</t>
  </si>
  <si>
    <t>MASCARILLA N95</t>
  </si>
  <si>
    <t>OPERADOR DE APOYO</t>
  </si>
  <si>
    <t>PINTURA</t>
  </si>
  <si>
    <t>-</t>
  </si>
  <si>
    <t>A DEMANDA</t>
  </si>
  <si>
    <t>BOTA PVC ALTA BLANCO PTA AC T= 46</t>
  </si>
  <si>
    <t>BOTA SEG FRIO -20°C T=45</t>
  </si>
  <si>
    <t>BOTA SEG FRIO -20°C T=46</t>
  </si>
  <si>
    <t>BOTA SEG FRIO -50°C T=39</t>
  </si>
  <si>
    <t>BOTA SEG FRIO -50°C T=45</t>
  </si>
  <si>
    <t>BOTA SEG FRIO -50°C T=46</t>
  </si>
  <si>
    <t>ZAPATOS DE SEGURIDAD DIELECTRICOS - TALLA 36</t>
  </si>
  <si>
    <t>ZAPATOS DE SEGURIDAD DIELECTRICOS - TALLA 37</t>
  </si>
  <si>
    <t>ZAPATOS DE SEGURIDAD DIELECTRICOS - TALLA 38</t>
  </si>
  <si>
    <t>ZAPATOS DE SEGURIDAD DIELECTRICOS - TALLA 39</t>
  </si>
  <si>
    <t>ZAPATOS DE SEGURIDAD DIELECTRICOS - TALLA 40</t>
  </si>
  <si>
    <t>ZAPATOS DE SEGURIDAD DIELECTRICOS - TALLA 41</t>
  </si>
  <si>
    <t>ZAPATOS DE SEGURIDAD DIELECTRICOS - TALLA 42</t>
  </si>
  <si>
    <t>ZAPATOS DE SEGURIDAD DIELECTRICOS - TALLA 43</t>
  </si>
  <si>
    <t>ZAPATOS DE SEGURIDAD DIELECTRICOS - TALLA 44</t>
  </si>
  <si>
    <t>ZAPATOS DE SEGURIDAD DIELECTRICOS - TALLA 45</t>
  </si>
  <si>
    <t>ZAPATOS DE SEGURIDAD DIELECTRICOS - TALLA 46</t>
  </si>
  <si>
    <t>ZAPATOS DE SEGURIDAD DIELECTRICOS - TALLA 47</t>
  </si>
  <si>
    <t>BOTAS CAMPERAS CA?A ALTA P/SOLDADOR T=40</t>
  </si>
  <si>
    <t>BOTAS CAMPERAS CA?A ALTA P/SOLDADOR T=41</t>
  </si>
  <si>
    <t>BOTAS CAMPERAS CA?A ALTA P/SOLDADOR T=42</t>
  </si>
  <si>
    <t>BOTA DIELEC ALTA NITRO T=37</t>
  </si>
  <si>
    <t>BOTA DIELEC ALTA NITRO T=38</t>
  </si>
  <si>
    <t>BOTA DIELEC ALTA NITRO T=39</t>
  </si>
  <si>
    <t>BOTA DIELEC ALTA NITRO T=40</t>
  </si>
  <si>
    <t>BOTA DIELEC ALTA NITRO T=41</t>
  </si>
  <si>
    <t>BOTA DIELEC ALTA NITRO T=42</t>
  </si>
  <si>
    <t>BOTA DIELEC ALTA NITRO T=43</t>
  </si>
  <si>
    <t>BOTA DIELEC ALTA NITRO T=44</t>
  </si>
  <si>
    <t>BOTA DIELEC ALTA NITRO T=45</t>
  </si>
  <si>
    <t>PROTECCION DE PIES</t>
  </si>
  <si>
    <t>PROTECCION DE CUERPO</t>
  </si>
  <si>
    <t>MECANICO SOLDADOR (1)</t>
  </si>
  <si>
    <t>PARA SOLDADURA</t>
  </si>
  <si>
    <t>OPERADORES DE PLANTA</t>
  </si>
  <si>
    <t>OPERADOR DE MANTENIMIENTO</t>
  </si>
  <si>
    <t>OPERADOR DE SANEAMIENTO</t>
  </si>
  <si>
    <t>OPERADOR DE PLANTA</t>
  </si>
  <si>
    <t>DESPACHO DE HIELO</t>
  </si>
  <si>
    <t>OPERADOR DE PLANTA / ADMINISTRACIÓN</t>
  </si>
  <si>
    <t>PROTECCION DE LLUVIAS</t>
  </si>
  <si>
    <t>FALTA DE ENERGIA</t>
  </si>
  <si>
    <t>OPERADOR DE ALMACEN DE PPTT (7)</t>
  </si>
  <si>
    <t>EXPOSICIÓN EN FRIO HASTA -25°C POR 11 HORAS</t>
  </si>
  <si>
    <t>SUPERVISOR DE PRODUCCION Y CALIDAD</t>
  </si>
  <si>
    <t>SUPERVISICIÓN</t>
  </si>
  <si>
    <t xml:space="preserve">OPERADOR DE MANTENIMIENTO </t>
  </si>
  <si>
    <t>MANTENIMIENTO DENTRO DE SALA DE PROCESO / PROTECCION DIELECTRICA</t>
  </si>
  <si>
    <t>OPERADOR DE MANTENIMIENTO / ALMACEN / PLANTA DE HARINA / SSOMA</t>
  </si>
  <si>
    <t>OPERADOR DE MANTENIMIENTO (17) / ALMACEN (5) / PLANTA DE HARINA (20) / SSOMA (2)</t>
  </si>
  <si>
    <t>USO PARA PERSONAL OPERATIVO / TRASLADO EN ZONAS DE ALTO RIESGO</t>
  </si>
  <si>
    <t>OPERADOR DE PRODUCCION</t>
  </si>
  <si>
    <t>ACTIVIDAD DENTRO DE SALA DE PROCESO</t>
  </si>
  <si>
    <t>CHALECO SALVAVIDAS</t>
  </si>
  <si>
    <t>MANTENIMIENTO / SANEAMIENTO</t>
  </si>
  <si>
    <t>TRABAJOS DE ALTURA / EXTERIORES</t>
  </si>
  <si>
    <t>PERSONAL EN GENERAL</t>
  </si>
  <si>
    <t>TECNICO DE MANTENIMIENTO</t>
  </si>
  <si>
    <t>CAMBIOS POR FALLAS EN EL EPP</t>
  </si>
  <si>
    <t>TECNICO DE MANTEIMIENTO (2)</t>
  </si>
  <si>
    <t>PROTECCION CONTRA EL FRIO</t>
  </si>
  <si>
    <t>REVISIÓN DE TABLEROS ELECTRICOS / ENERGIA ESTÁTICA</t>
  </si>
  <si>
    <t>TECNICO DE MANTEIMIENTO (2) / OPERADOR DE ALMACEN DE PT</t>
  </si>
  <si>
    <t>SUPERVISICIÓN EXPOSICION A FRIO</t>
  </si>
  <si>
    <t>PRECIO</t>
  </si>
  <si>
    <t>ABC</t>
  </si>
  <si>
    <t>FRIPUSA</t>
  </si>
  <si>
    <t>TOTAL</t>
  </si>
  <si>
    <t>TRABAJADORES ABC</t>
  </si>
  <si>
    <t>TRABAJADORES FRIPUSA</t>
  </si>
  <si>
    <t>TRABAJADORES MUELLE COLAN</t>
  </si>
  <si>
    <t>TRABAJADORES HIELO</t>
  </si>
  <si>
    <t>OPERADOR DE SANEAMIENTO (1)</t>
  </si>
  <si>
    <t>CORTAVIENTO EN JEAN</t>
  </si>
  <si>
    <t>OPERADOR DE SOLDADURA (1)</t>
  </si>
  <si>
    <t>FILTROS P-100 2096</t>
  </si>
  <si>
    <t>OPERADOR DE SOLDADURA</t>
  </si>
  <si>
    <t xml:space="preserve">GUANTES DE HILO ROJO </t>
  </si>
  <si>
    <t>TAPONES AUDITIVOS</t>
  </si>
  <si>
    <t>STOCK ABC</t>
  </si>
  <si>
    <t>RQ ABC</t>
  </si>
  <si>
    <t>STOCK FRI</t>
  </si>
  <si>
    <t>RQ FRI</t>
  </si>
  <si>
    <t>STOCK COLAN</t>
  </si>
  <si>
    <t>RQ  COLAN</t>
  </si>
  <si>
    <t>STOCK HIELO</t>
  </si>
  <si>
    <t>OPERADORES DE SANEAMIENTO (12) SANEAMIENTO PH (3) / TECNICO DE MANTENIMIENTO (2)</t>
  </si>
  <si>
    <t>ARNES DE SEGURIDAD</t>
  </si>
  <si>
    <t>LINEA DE VIDA DOS GANCHOS CON ABSORVEDOR DE IMPACTO</t>
  </si>
  <si>
    <t xml:space="preserve">TRABAJOS EN ALTURA / INVENTARIOS </t>
  </si>
  <si>
    <t>TECNICO DE MANTENIMIENTO / OPERADOR DE ALMACEN PT</t>
  </si>
  <si>
    <t xml:space="preserve">SOBRE GUANTES DE CUERO </t>
  </si>
  <si>
    <t>TRABAJOS CON ELECTRICIDAD</t>
  </si>
  <si>
    <t xml:space="preserve">TRAJES TYVEK </t>
  </si>
  <si>
    <t>FUMIGACIONES</t>
  </si>
  <si>
    <t>MUELLE</t>
  </si>
  <si>
    <t>MAL ESTADO DE LOS CHALECOS</t>
  </si>
  <si>
    <t xml:space="preserve">GUANTES DE NITRILO PUÑO TEJIDO </t>
  </si>
  <si>
    <t>TRABAJOS DE GRIFO</t>
  </si>
  <si>
    <t>DESPACHO DE DIESEL</t>
  </si>
  <si>
    <t>REPELENTE PROTECCION DE PIEL 120 ML</t>
  </si>
  <si>
    <t>GUANTES REENCAUCHADOS NEGROS</t>
  </si>
  <si>
    <t>TOTAL $ ABC</t>
  </si>
  <si>
    <t>TOTAL $ FRI</t>
  </si>
  <si>
    <t>TOTAL $ COLAN</t>
  </si>
  <si>
    <t>TOTAL $ HIELO</t>
  </si>
  <si>
    <t>PRECIO $ TOTAL</t>
  </si>
  <si>
    <t>M. ALTAIR</t>
  </si>
  <si>
    <t>ALTAIR</t>
  </si>
  <si>
    <t>TOTAL $ M.ALTAIR</t>
  </si>
  <si>
    <t>TOTAL $ ALTAIR</t>
  </si>
  <si>
    <t>RQ M.ALTAIR</t>
  </si>
  <si>
    <t>RQ ALTAIR</t>
  </si>
  <si>
    <t>RQ TOTAL</t>
  </si>
  <si>
    <t>LUNA RECTANGULAR NEGRA VISOR 12°</t>
  </si>
  <si>
    <t>TODOS LOS TRABAJADORES</t>
  </si>
  <si>
    <t xml:space="preserve">PROTECCION </t>
  </si>
  <si>
    <t>PROTECCION DE MANOS</t>
  </si>
  <si>
    <t>PRESUPUESTO</t>
  </si>
  <si>
    <t>AHORRO</t>
  </si>
  <si>
    <t>RQ FRINOR</t>
  </si>
  <si>
    <t>FRINOR</t>
  </si>
  <si>
    <t>COLAN</t>
  </si>
  <si>
    <t xml:space="preserve">LENTE SEG VIRTUA PLUS LUNA CLARA </t>
  </si>
  <si>
    <t xml:space="preserve">LENTE SEG VIRTUA PLUS LUNA OSCURA </t>
  </si>
  <si>
    <t>CASCO SEG AZUL 3M</t>
  </si>
  <si>
    <t>CASCO SEG BLANCO TRIDENTE</t>
  </si>
  <si>
    <t>CASCO SEG ANARANJADO TRIDENTE</t>
  </si>
  <si>
    <t>VISOR MASCARA DE SOLDAR FOTOSENSIBLE PACK STELPRO</t>
  </si>
  <si>
    <t xml:space="preserve">LINTERNA DE MANO OJO COMPRAS - RECARGABLE </t>
  </si>
  <si>
    <t>REVISAR PRECIO</t>
  </si>
  <si>
    <t>PARA CONFECCION</t>
  </si>
  <si>
    <t>TALLA</t>
  </si>
  <si>
    <t>L</t>
  </si>
  <si>
    <t>M</t>
  </si>
  <si>
    <t>S</t>
  </si>
  <si>
    <t>DETALLE</t>
  </si>
  <si>
    <t>CLASE 0</t>
  </si>
  <si>
    <t>9350S - MARCA MCR</t>
  </si>
  <si>
    <t>XL</t>
  </si>
  <si>
    <t>9350M - MARCA MCR</t>
  </si>
  <si>
    <t>TRUPER</t>
  </si>
  <si>
    <t>MARCA TRIDENTE</t>
  </si>
  <si>
    <t>CASCO SEG ANARANJADO</t>
  </si>
  <si>
    <t xml:space="preserve">PROTECTOR AUDITIVO DIELECTRICO </t>
  </si>
  <si>
    <t>3M PELTOR - X4P5E</t>
  </si>
  <si>
    <t>37-185</t>
  </si>
  <si>
    <t>MARCA 3M</t>
  </si>
  <si>
    <t>MARCA STEELPRO</t>
  </si>
  <si>
    <t>VISOR MASCARA DE SOLDAR FOTOSENSIBLE PACK STEELPRO</t>
  </si>
  <si>
    <t>STEELPRO</t>
  </si>
  <si>
    <t>SEGUSA</t>
  </si>
  <si>
    <t>DUNLOP ANARANJADAS</t>
  </si>
  <si>
    <t>BATA</t>
  </si>
  <si>
    <t>REVISAR MODELO EN LA PESTAÑA</t>
  </si>
  <si>
    <t>13" S/6.90+IGV</t>
  </si>
  <si>
    <t>Columna1</t>
  </si>
  <si>
    <t>18" S/18.90+IGV</t>
  </si>
  <si>
    <t>Columna2</t>
  </si>
  <si>
    <t>A146 S/11.90+IGV</t>
  </si>
  <si>
    <t>REGELTEX S/157.90+IGV</t>
  </si>
  <si>
    <t>S/2.90+IGV</t>
  </si>
  <si>
    <t xml:space="preserve"> UNA CAPA S/6.90+IGV</t>
  </si>
  <si>
    <t>DOBLE CAPA S/10.90+IGV</t>
  </si>
  <si>
    <t>STEELPRO S/9.90+IGV</t>
  </si>
  <si>
    <t>S/10.90+IGV</t>
  </si>
  <si>
    <t>SPY STEELPRO S/3.90+IGV</t>
  </si>
  <si>
    <t>CLUTE S/1.20+IGV</t>
  </si>
  <si>
    <t>3M S/470.90+IGV</t>
  </si>
  <si>
    <t>3M S/56.90+IGV</t>
  </si>
  <si>
    <t>3M S/43.90+IGV</t>
  </si>
  <si>
    <t>3M S/68.90+IGV</t>
  </si>
  <si>
    <t>3M S/46.90+IGV</t>
  </si>
  <si>
    <t>S/15.90+IGV</t>
  </si>
  <si>
    <t>S/1.50+IGV</t>
  </si>
  <si>
    <t>S/4.90+IGV</t>
  </si>
  <si>
    <t>OPTECH S/239.90+IGV</t>
  </si>
  <si>
    <t>S/38.90+IGV</t>
  </si>
  <si>
    <t>S/280.90+IGV</t>
  </si>
  <si>
    <t>S/122.90+IGV</t>
  </si>
  <si>
    <t>S13-4 EINS S/206.90+IGV</t>
  </si>
  <si>
    <t>PALMERA S/96.90+IGV</t>
  </si>
  <si>
    <t>SUGAR SUN S/103.90+IGV</t>
  </si>
  <si>
    <t>HAUK I3A3H S/169.90+IGV</t>
  </si>
  <si>
    <t>S/222.90+IGV</t>
  </si>
  <si>
    <t>STEELPRO CLUTE S/7.90+IGV</t>
  </si>
  <si>
    <t>NACIONAL S/18.90+IGV</t>
  </si>
  <si>
    <t>3M S/30.90+IGV</t>
  </si>
  <si>
    <t>S/184.9 + IGV</t>
  </si>
  <si>
    <t>SK18 S/30.90+IGV</t>
  </si>
  <si>
    <t>SEGPRO S/10.90+IGV</t>
  </si>
  <si>
    <t>S/26.50+IGV</t>
  </si>
  <si>
    <t>SUPERFLEX CLUTE S/3.90+IGV</t>
  </si>
  <si>
    <t xml:space="preserve"> - </t>
  </si>
  <si>
    <t>HYCRON S/12.90+IGV</t>
  </si>
  <si>
    <t>S/0.90 +IGV</t>
  </si>
  <si>
    <t>S/32.90+IGV</t>
  </si>
  <si>
    <t>DUNLOP S/87.90+IGV</t>
  </si>
  <si>
    <t>CLUTE S/19.90+IGV</t>
  </si>
  <si>
    <t>DIAMOND S/ 40.90+IGV</t>
  </si>
  <si>
    <t>STEELPRO S/238.90+IGV</t>
  </si>
  <si>
    <t>VIRTUA 3M S/8.60+IGV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</si>
</sst>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S/&quot;\ #,##0.00;[Red]\-&quot;S/&quot;\ #,##0.00"/>
    <numFmt numFmtId="164" formatCode="_ * #,##0.00_ ;_ * \-#,##0.00_ ;_ * &quot;-&quot;??_ ;_ @_ "/>
    <numFmt numFmtId="165" formatCode="&quot;S/&quot;\ #,##0.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D97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1" applyFill="1" applyAlignment="1">
      <alignment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1" fillId="12" borderId="0" xfId="1" applyFill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1" fillId="14" borderId="0" xfId="1" applyFill="1" applyAlignment="1">
      <alignment vertical="center"/>
    </xf>
    <xf numFmtId="0" fontId="0" fillId="14" borderId="0" xfId="0" applyFill="1" applyAlignment="1">
      <alignment horizontal="center" vertical="center"/>
    </xf>
    <xf numFmtId="165" fontId="0" fillId="14" borderId="0" xfId="0" applyNumberFormat="1" applyFill="1" applyAlignment="1">
      <alignment horizontal="center" vertical="center"/>
    </xf>
    <xf numFmtId="0" fontId="0" fillId="14" borderId="0" xfId="0" applyFill="1" applyAlignment="1">
      <alignment horizontal="center" vertical="center" wrapText="1"/>
    </xf>
    <xf numFmtId="0" fontId="0" fillId="14" borderId="0" xfId="0" applyFill="1"/>
    <xf numFmtId="0" fontId="1" fillId="11" borderId="0" xfId="1" applyFill="1" applyAlignment="1">
      <alignment vertical="center"/>
    </xf>
    <xf numFmtId="0" fontId="0" fillId="11" borderId="0" xfId="0" applyFill="1" applyAlignment="1">
      <alignment horizontal="center" vertical="center"/>
    </xf>
    <xf numFmtId="165" fontId="0" fillId="11" borderId="0" xfId="0" applyNumberFormat="1" applyFill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0" fontId="0" fillId="11" borderId="0" xfId="0" applyFill="1"/>
    <xf numFmtId="0" fontId="0" fillId="2" borderId="0" xfId="0" applyFill="1" applyAlignment="1">
      <alignment vertical="center"/>
    </xf>
    <xf numFmtId="0" fontId="0" fillId="14" borderId="0" xfId="0" applyFill="1" applyAlignment="1">
      <alignment vertical="center"/>
    </xf>
    <xf numFmtId="0" fontId="1" fillId="0" borderId="0" xfId="1" applyAlignment="1">
      <alignment horizontal="center" vertical="center"/>
    </xf>
    <xf numFmtId="0" fontId="1" fillId="14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12" borderId="0" xfId="1" applyFill="1" applyAlignment="1">
      <alignment horizontal="center" vertical="center" wrapText="1"/>
    </xf>
    <xf numFmtId="0" fontId="1" fillId="12" borderId="2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0" xfId="0" applyFill="1" applyAlignment="1">
      <alignment horizontal="center" vertical="center" textRotation="90" wrapText="1"/>
    </xf>
    <xf numFmtId="0" fontId="0" fillId="11" borderId="0" xfId="0" applyFill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9" borderId="0" xfId="0" applyFill="1" applyAlignment="1">
      <alignment horizontal="center" vertical="center" textRotation="90" wrapText="1"/>
    </xf>
    <xf numFmtId="0" fontId="0" fillId="8" borderId="0" xfId="0" applyFill="1" applyAlignment="1">
      <alignment horizontal="center" vertical="center" textRotation="90" wrapText="1"/>
    </xf>
    <xf numFmtId="0" fontId="0" fillId="5" borderId="0" xfId="0" applyFill="1" applyAlignment="1">
      <alignment horizontal="center" vertical="center" textRotation="90" wrapText="1"/>
    </xf>
    <xf numFmtId="0" fontId="0" fillId="6" borderId="0" xfId="0" applyFill="1" applyAlignment="1">
      <alignment horizontal="center" vertical="center" textRotation="90" wrapText="1"/>
    </xf>
    <xf numFmtId="0" fontId="0" fillId="7" borderId="0" xfId="0" applyFill="1" applyAlignment="1">
      <alignment horizontal="center" vertical="center" textRotation="90" wrapText="1"/>
    </xf>
  </cellXfs>
  <cellStyles count="3">
    <cellStyle name="Millares 11 2 2 2" xfId="2" xr:uid="{F5BA73BD-86F0-4238-9FF5-CC2DFAECA598}"/>
    <cellStyle name="Normal" xfId="0" builtinId="0"/>
    <cellStyle name="Normal 12 2" xfId="1" xr:uid="{A36DB1A2-A876-4B0C-AF09-CCF7D5CC7C5B}"/>
  </cellStyles>
  <dxfs count="70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A7D97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&quot;S/&quot;\ #,##0.00"/>
      <alignment horizontal="center" vertical="center" textRotation="0" wrapText="0" indent="0" justifyLastLine="0" shrinkToFit="0" readingOrder="0"/>
    </dxf>
    <dxf>
      <numFmt numFmtId="165" formatCode="&quot;S/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S/&quot;\ #,##0.00"/>
      <alignment horizontal="center" vertical="center" textRotation="0" wrapText="0" indent="0" justifyLastLine="0" shrinkToFit="0" readingOrder="0"/>
    </dxf>
    <dxf>
      <numFmt numFmtId="165" formatCode="&quot;S/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S/&quot;\ #,##0.00"/>
      <alignment horizontal="center" vertical="center" textRotation="0" wrapText="0" indent="0" justifyLastLine="0" shrinkToFit="0" readingOrder="0"/>
    </dxf>
    <dxf>
      <numFmt numFmtId="165" formatCode="&quot;S/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S/&quot;\ #,##0.00"/>
      <alignment horizontal="center" vertical="center" textRotation="0" wrapText="0" indent="0" justifyLastLine="0" shrinkToFit="0" readingOrder="0"/>
    </dxf>
    <dxf>
      <numFmt numFmtId="165" formatCode="&quot;S/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S/&quot;\ #,##0.00"/>
      <alignment horizontal="center" vertical="center" textRotation="0" wrapText="0" indent="0" justifyLastLine="0" shrinkToFit="0" readingOrder="0"/>
    </dxf>
    <dxf>
      <numFmt numFmtId="165" formatCode="&quot;S/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S/&quot;\ #,##0.00"/>
      <alignment horizontal="center" vertical="center" textRotation="0" wrapText="0" indent="0" justifyLastLine="0" shrinkToFit="0" readingOrder="0"/>
    </dxf>
    <dxf>
      <numFmt numFmtId="165" formatCode="&quot;S/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S/&quot;\ #,##0.00"/>
      <alignment horizontal="center" vertical="center" textRotation="0" wrapText="0" indent="0" justifyLastLine="0" shrinkToFit="0" readingOrder="0"/>
    </dxf>
    <dxf>
      <numFmt numFmtId="165" formatCode="&quot;S/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A7D97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A7D971"/>
      <color rgb="FFFF9933"/>
      <color rgb="FFCC99FF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12</xdr:col>
      <xdr:colOff>108797</xdr:colOff>
      <xdr:row>23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9D72D-752E-4DF9-056A-9D8126C5B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0"/>
          <a:ext cx="9595696" cy="43129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upervisor SSOMA ABC" id="{C04AA368-4BDE-4E63-A609-1BE4DE612D4F}" userId="S::supssoma.abc@osf.pe::acdac8e1-f36e-418d-a775-f814c2fb0b8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15CD82-26E5-4C1F-9FD9-D05CB986A5D5}" name="Tabla1" displayName="Tabla1" ref="B3:AB113" totalsRowCount="1" headerRowDxfId="69" dataDxfId="68">
  <autoFilter ref="B3:AB112" xr:uid="{A515CD82-26E5-4C1F-9FD9-D05CB986A5D5}"/>
  <tableColumns count="27">
    <tableColumn id="1" xr3:uid="{3C326C60-658D-419B-B187-F2B103E1EE23}" name="EQUIPO DE PROTECCION PERSONAL" dataDxfId="67" totalsRowDxfId="66" dataCellStyle="Normal 12 2"/>
    <tableColumn id="2" xr3:uid="{545985FD-FA63-4898-8191-5AC9E8583242}" name="STOCK ABC" dataDxfId="65" totalsRowDxfId="64"/>
    <tableColumn id="9" xr3:uid="{C3CC36E2-0CE9-4C67-8C05-03065E0E1B45}" name="RQ ABC" dataDxfId="63" totalsRowDxfId="62"/>
    <tableColumn id="11" xr3:uid="{2607A105-9AAB-4FF1-A53B-751F465E73B4}" name="STOCK FRI" dataDxfId="61" totalsRowDxfId="60"/>
    <tableColumn id="10" xr3:uid="{8F5C68AB-1279-4B2B-AE76-96DF68E32B99}" name="RQ FRI" dataDxfId="59" totalsRowDxfId="58"/>
    <tableColumn id="14" xr3:uid="{27EAC6FA-401F-4BD5-AAA5-29803F9441BD}" name="STOCK COLAN" dataDxfId="57" totalsRowDxfId="56"/>
    <tableColumn id="13" xr3:uid="{8BC21135-42E1-4534-9D05-4B3D500FA4F5}" name="RQ  COLAN" dataDxfId="55" totalsRowDxfId="54"/>
    <tableColumn id="15" xr3:uid="{C592FC4F-267E-464E-9984-E3287B1FDCA8}" name="STOCK HIELO" dataDxfId="53" totalsRowDxfId="52"/>
    <tableColumn id="12" xr3:uid="{6E796A23-CD67-4876-9885-E54CCDB6CA1A}" name="RQ FRINOR" dataDxfId="51" totalsRowDxfId="50"/>
    <tableColumn id="28" xr3:uid="{B1573724-C799-489C-9E3B-2D1301707DC9}" name="RQ M.ALTAIR" dataDxfId="49" totalsRowDxfId="48"/>
    <tableColumn id="27" xr3:uid="{CFBAB45C-AE78-4A4B-8D77-CEA2CA1AAACF}" name="RQ ALTAIR" dataDxfId="47" totalsRowDxfId="46"/>
    <tableColumn id="16" xr3:uid="{02E4D764-7AE6-4F40-B51B-19527D14EDC8}" name="RQ TOTAL" dataDxfId="45" totalsRowDxfId="44">
      <calculatedColumnFormula>SUM(Tabla1[[#This Row],[RQ ABC]],Tabla1[[#This Row],[RQ FRI]],Tabla1[[#This Row],[RQ  COLAN]],Tabla1[[#This Row],[RQ FRINOR]],Tabla1[[#This Row],[RQ M.ALTAIR]],Tabla1[[#This Row],[RQ ALTAIR]])</calculatedColumnFormula>
    </tableColumn>
    <tableColumn id="8" xr3:uid="{C63FD0CE-674C-4CD9-83C4-0E77E2CFF302}" name="PRECIO" dataDxfId="43" totalsRowDxfId="42"/>
    <tableColumn id="23" xr3:uid="{DB8435F2-57B2-4174-B903-ABBCFB4D26C8}" name="TOTAL $ ABC" totalsRowFunction="custom" dataDxfId="41" totalsRowDxfId="40">
      <calculatedColumnFormula>Tabla1[[#This Row],[RQ ABC]]*Tabla1[[#This Row],[PRECIO]]</calculatedColumnFormula>
      <totalsRowFormula>SUM(Tabla1[TOTAL $ ABC])</totalsRowFormula>
    </tableColumn>
    <tableColumn id="22" xr3:uid="{BF4DE9F3-94E8-4535-AB55-B6C148F6AC9F}" name="TOTAL $ FRI" totalsRowFunction="custom" dataDxfId="39" totalsRowDxfId="38">
      <calculatedColumnFormula>Tabla1[[#This Row],[RQ FRI]]*Tabla1[[#This Row],[PRECIO]]</calculatedColumnFormula>
      <totalsRowFormula>SUM(Tabla1[TOTAL $ FRI])</totalsRowFormula>
    </tableColumn>
    <tableColumn id="21" xr3:uid="{CDF7E59E-1080-4EFB-82EB-7EB197144B3F}" name="TOTAL $ COLAN" totalsRowFunction="custom" dataDxfId="37" totalsRowDxfId="36">
      <calculatedColumnFormula>Tabla1[[#This Row],[RQ  COLAN]]*Tabla1[[#This Row],[PRECIO]]</calculatedColumnFormula>
      <totalsRowFormula>SUM(Tabla1[TOTAL $ COLAN])</totalsRowFormula>
    </tableColumn>
    <tableColumn id="24" xr3:uid="{4ECAB819-BD10-43DD-BE42-E1BD147F1806}" name="TOTAL $ HIELO" totalsRowFunction="custom" dataDxfId="35" totalsRowDxfId="34">
      <calculatedColumnFormula>Tabla1[[#This Row],[RQ FRINOR]]*Tabla1[[#This Row],[PRECIO]]</calculatedColumnFormula>
      <totalsRowFormula>SUM(Tabla1[TOTAL $ HIELO])</totalsRowFormula>
    </tableColumn>
    <tableColumn id="29" xr3:uid="{8296CE03-0E92-480E-B67B-16AC0D1AE729}" name="TOTAL $ M.ALTAIR" totalsRowFunction="custom" dataDxfId="33" totalsRowDxfId="32">
      <calculatedColumnFormula>Tabla1[[#This Row],[RQ M.ALTAIR]]*Tabla1[[#This Row],[PRECIO]]</calculatedColumnFormula>
      <totalsRowFormula>SUM(Tabla1[TOTAL $ M.ALTAIR])</totalsRowFormula>
    </tableColumn>
    <tableColumn id="30" xr3:uid="{090ACBA9-47DD-4516-AEE0-6EA411094BD1}" name="TOTAL $ ALTAIR" totalsRowFunction="custom" dataDxfId="31" totalsRowDxfId="30">
      <calculatedColumnFormula>Tabla1[[#This Row],[RQ ALTAIR]]*Tabla1[[#This Row],[PRECIO]]</calculatedColumnFormula>
      <totalsRowFormula>SUM(Tabla1[TOTAL $ ALTAIR])</totalsRowFormula>
    </tableColumn>
    <tableColumn id="20" xr3:uid="{A01C50B2-74AE-4816-8C19-D952271B2F64}" name="PRECIO $ TOTAL" totalsRowFunction="custom" dataDxfId="29" totalsRowDxfId="28">
      <calculatedColumnFormula>Tabla1[[#This Row],[RQ TOTAL]]*Tabla1[[#This Row],[PRECIO]]</calculatedColumnFormula>
      <totalsRowFormula>SUM(Tabla1[PRECIO $ TOTAL])</totalsRowFormula>
    </tableColumn>
    <tableColumn id="4" xr3:uid="{DB4DC7E0-A25F-4551-8A36-EFDF66DA1B2B}" name="USUARIOS" dataDxfId="27" totalsRowDxfId="26"/>
    <tableColumn id="5" xr3:uid="{8DA6A561-A034-4D06-B651-29C75C13BC77}" name="ACTIVIDAD" dataDxfId="25" totalsRowDxfId="24"/>
    <tableColumn id="6" xr3:uid="{8F5AFCFA-2E97-4213-8B22-2DF3041482D8}" name="TRABAJADORES ABC" dataDxfId="23" totalsRowDxfId="22"/>
    <tableColumn id="19" xr3:uid="{8C9F38BD-9821-41EF-A06E-F427EE99DDA1}" name="TRABAJADORES FRIPUSA" dataDxfId="21" totalsRowDxfId="20"/>
    <tableColumn id="18" xr3:uid="{64790E9A-2692-406F-869D-43468F90B36C}" name="TRABAJADORES MUELLE COLAN" dataDxfId="19" totalsRowDxfId="18"/>
    <tableColumn id="17" xr3:uid="{602CECE0-B2DE-4EA8-ABD5-A7126CFCCA09}" name="TRABAJADORES HIELO" dataDxfId="17" totalsRowDxfId="16"/>
    <tableColumn id="7" xr3:uid="{583B53D6-9279-4F76-A9C7-278F08015A60}" name="TIEMPO DE RENOVACION" dataDxfId="15" totalsRowDxfId="14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4DD8EA7-F445-4268-98AD-C641FB56436C}" name="Tabla16" displayName="Tabla16" ref="B3:G89" totalsRowCount="1" headerRowDxfId="13" dataDxfId="12">
  <autoFilter ref="B3:G88" xr:uid="{A515CD82-26E5-4C1F-9FD9-D05CB986A5D5}"/>
  <tableColumns count="6">
    <tableColumn id="1" xr3:uid="{F66EBB7F-E1E9-4B11-B576-C92D71A777FD}" name="EQUIPO DE PROTECCION PERSONAL" dataDxfId="11" totalsRowDxfId="5" dataCellStyle="Normal 12 2"/>
    <tableColumn id="4" xr3:uid="{693EDC9E-2547-442A-AF11-F8BEDEAA6719}" name="TALLA" dataDxfId="10" totalsRowDxfId="4" dataCellStyle="Normal 12 2"/>
    <tableColumn id="3" xr3:uid="{26EC2C8A-EB39-49C4-A41E-0850E358566A}" name="DETALLE" dataDxfId="9" totalsRowDxfId="3" dataCellStyle="Normal 12 2"/>
    <tableColumn id="16" xr3:uid="{AC7AFF88-30B5-4559-B708-56E87E83B867}" name="RQ TOTAL" dataDxfId="8" totalsRowDxfId="2">
      <calculatedColumnFormula>SUM(#REF!,#REF!,#REF!,#REF!,#REF!,#REF!)</calculatedColumnFormula>
    </tableColumn>
    <tableColumn id="2" xr3:uid="{D1456965-BDE2-4F3F-BE99-95ED44B146FC}" name="Columna1" dataDxfId="7" totalsRowDxfId="1"/>
    <tableColumn id="5" xr3:uid="{6F4DF497-702A-40B0-8F29-1FE1CC91C354}" name="Columna2" dataDxfId="6" totalsRow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24-03-07T15:30:53.47" personId="{C04AA368-4BDE-4E63-A609-1BE4DE612D4F}" id="{6CDA2BE5-98F0-4D7E-94C1-579BDE265BD8}">
    <text>SE VA A STANDARIZAR 1 TIPO DE LENTE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1" dT="2024-03-07T15:30:53.47" personId="{C04AA368-4BDE-4E63-A609-1BE4DE612D4F}" id="{E8AAE25F-F78A-4626-A85C-F24A60FBCBE6}">
    <text>SE VA A STANDARIZAR 1 TIPO DE LENTE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F4AB-77CD-4B6C-ABDA-8EDB3B204DDD}">
  <dimension ref="A2:AB119"/>
  <sheetViews>
    <sheetView zoomScale="120" zoomScaleNormal="120" workbookViewId="0">
      <selection activeCell="F5" sqref="F5"/>
    </sheetView>
  </sheetViews>
  <sheetFormatPr baseColWidth="10" defaultRowHeight="13.8"/>
  <cols>
    <col min="1" max="1" width="6.3984375" customWidth="1"/>
    <col min="2" max="2" width="42.296875" style="6" customWidth="1"/>
    <col min="3" max="3" width="0.796875" style="3" hidden="1" customWidth="1"/>
    <col min="4" max="4" width="12" style="4" customWidth="1"/>
    <col min="5" max="5" width="12" style="4" hidden="1" customWidth="1"/>
    <col min="6" max="6" width="12" style="4" customWidth="1"/>
    <col min="7" max="7" width="12.69921875" style="4" hidden="1" customWidth="1"/>
    <col min="8" max="8" width="12" style="4" customWidth="1"/>
    <col min="9" max="9" width="12" style="4" hidden="1" customWidth="1"/>
    <col min="10" max="10" width="12" style="4" customWidth="1"/>
    <col min="11" max="12" width="11.59765625" style="3" customWidth="1"/>
    <col min="13" max="13" width="13.3984375" style="4" customWidth="1"/>
    <col min="14" max="14" width="11.59765625" style="3" customWidth="1"/>
    <col min="15" max="15" width="13.59765625" style="3" customWidth="1"/>
    <col min="16" max="16" width="11.59765625" style="3" customWidth="1"/>
    <col min="17" max="17" width="13.296875" style="3" customWidth="1"/>
    <col min="18" max="18" width="12.69921875" style="3" customWidth="1"/>
    <col min="19" max="19" width="15.69921875" style="3" customWidth="1"/>
    <col min="20" max="20" width="14.296875" style="3" customWidth="1"/>
    <col min="21" max="21" width="12.796875" style="3" customWidth="1"/>
    <col min="22" max="22" width="29" style="4" customWidth="1"/>
    <col min="23" max="23" width="27.8984375" style="3" customWidth="1"/>
    <col min="24" max="25" width="23.296875" style="3" hidden="1" customWidth="1"/>
    <col min="26" max="26" width="23.296875" style="4" hidden="1" customWidth="1"/>
    <col min="27" max="27" width="15.296875" hidden="1" customWidth="1"/>
    <col min="28" max="28" width="16.8984375" customWidth="1"/>
  </cols>
  <sheetData>
    <row r="2" spans="1:28">
      <c r="C2" s="49" t="s">
        <v>184</v>
      </c>
      <c r="D2" s="49"/>
      <c r="E2" s="50" t="s">
        <v>185</v>
      </c>
      <c r="F2" s="50"/>
      <c r="G2" s="50" t="s">
        <v>241</v>
      </c>
      <c r="H2" s="50"/>
      <c r="I2" s="50" t="s">
        <v>240</v>
      </c>
      <c r="J2" s="50"/>
      <c r="K2" s="3" t="s">
        <v>226</v>
      </c>
      <c r="L2" s="3" t="s">
        <v>227</v>
      </c>
      <c r="M2" s="4" t="s">
        <v>186</v>
      </c>
    </row>
    <row r="3" spans="1:28" ht="27.6">
      <c r="B3" s="6" t="s">
        <v>95</v>
      </c>
      <c r="C3" s="3" t="s">
        <v>198</v>
      </c>
      <c r="D3" s="3" t="s">
        <v>199</v>
      </c>
      <c r="E3" s="3" t="s">
        <v>200</v>
      </c>
      <c r="F3" s="3" t="s">
        <v>201</v>
      </c>
      <c r="G3" s="3" t="s">
        <v>202</v>
      </c>
      <c r="H3" s="3" t="s">
        <v>203</v>
      </c>
      <c r="I3" s="3" t="s">
        <v>204</v>
      </c>
      <c r="J3" s="3" t="s">
        <v>239</v>
      </c>
      <c r="K3" s="3" t="s">
        <v>230</v>
      </c>
      <c r="L3" s="3" t="s">
        <v>231</v>
      </c>
      <c r="M3" s="3" t="s">
        <v>232</v>
      </c>
      <c r="N3" s="3" t="s">
        <v>183</v>
      </c>
      <c r="O3" s="3" t="s">
        <v>221</v>
      </c>
      <c r="P3" s="3" t="s">
        <v>222</v>
      </c>
      <c r="Q3" s="3" t="s">
        <v>223</v>
      </c>
      <c r="R3" s="3" t="s">
        <v>224</v>
      </c>
      <c r="S3" s="3" t="s">
        <v>228</v>
      </c>
      <c r="T3" s="3" t="s">
        <v>229</v>
      </c>
      <c r="U3" s="3" t="s">
        <v>225</v>
      </c>
      <c r="V3" s="4" t="s">
        <v>96</v>
      </c>
      <c r="W3" s="4" t="s">
        <v>97</v>
      </c>
      <c r="X3" s="3" t="s">
        <v>187</v>
      </c>
      <c r="Y3" s="3" t="s">
        <v>188</v>
      </c>
      <c r="Z3" s="4" t="s">
        <v>189</v>
      </c>
      <c r="AA3" s="4" t="s">
        <v>190</v>
      </c>
      <c r="AB3" s="4" t="s">
        <v>100</v>
      </c>
    </row>
    <row r="4" spans="1:28" ht="41.4">
      <c r="A4" s="53" t="s">
        <v>236</v>
      </c>
      <c r="B4" s="1" t="s">
        <v>16</v>
      </c>
      <c r="C4" s="10">
        <v>2</v>
      </c>
      <c r="D4" s="3">
        <v>10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19">
        <f>SUM(Tabla1[[#This Row],[RQ ABC]],Tabla1[[#This Row],[RQ FRI]],Tabla1[[#This Row],[RQ  COLAN]],Tabla1[[#This Row],[RQ FRINOR]],Tabla1[[#This Row],[RQ M.ALTAIR]],Tabla1[[#This Row],[RQ ALTAIR]])</f>
        <v>10</v>
      </c>
      <c r="N4" s="3">
        <v>19.07</v>
      </c>
      <c r="O4" s="16">
        <f>Tabla1[[#This Row],[RQ ABC]]*Tabla1[[#This Row],[PRECIO]]</f>
        <v>190.7</v>
      </c>
      <c r="P4" s="16">
        <f>Tabla1[[#This Row],[RQ FRI]]*Tabla1[[#This Row],[PRECIO]]</f>
        <v>0</v>
      </c>
      <c r="Q4" s="16">
        <f>Tabla1[[#This Row],[RQ  COLAN]]*Tabla1[[#This Row],[PRECIO]]</f>
        <v>0</v>
      </c>
      <c r="R4" s="16">
        <f>Tabla1[[#This Row],[RQ FRINOR]]*Tabla1[[#This Row],[PRECIO]]</f>
        <v>0</v>
      </c>
      <c r="S4" s="16">
        <f>Tabla1[[#This Row],[RQ M.ALTAIR]]*Tabla1[[#This Row],[PRECIO]]</f>
        <v>0</v>
      </c>
      <c r="T4" s="16">
        <f>Tabla1[[#This Row],[RQ ALTAIR]]*Tabla1[[#This Row],[PRECIO]]</f>
        <v>0</v>
      </c>
      <c r="U4" s="16">
        <f>Tabla1[[#This Row],[RQ TOTAL]]*Tabla1[[#This Row],[PRECIO]]</f>
        <v>190.7</v>
      </c>
      <c r="V4" s="4" t="s">
        <v>70</v>
      </c>
      <c r="W4" s="4" t="s">
        <v>71</v>
      </c>
      <c r="X4" s="3">
        <v>8</v>
      </c>
      <c r="AA4" s="3"/>
      <c r="AB4" s="3" t="s">
        <v>58</v>
      </c>
    </row>
    <row r="5" spans="1:28" ht="69">
      <c r="A5" s="53"/>
      <c r="B5" s="1" t="s">
        <v>19</v>
      </c>
      <c r="C5" s="10">
        <v>23</v>
      </c>
      <c r="D5" s="3">
        <v>0</v>
      </c>
      <c r="E5" s="3">
        <v>0</v>
      </c>
      <c r="F5" s="3">
        <v>3</v>
      </c>
      <c r="G5" s="3">
        <v>0</v>
      </c>
      <c r="H5" s="3">
        <v>3</v>
      </c>
      <c r="I5" s="3">
        <v>0</v>
      </c>
      <c r="J5" s="3">
        <v>6</v>
      </c>
      <c r="K5" s="3">
        <v>2</v>
      </c>
      <c r="L5" s="3">
        <v>0</v>
      </c>
      <c r="M5" s="19">
        <f>SUM(Tabla1[[#This Row],[RQ ABC]],Tabla1[[#This Row],[RQ FRI]],Tabla1[[#This Row],[RQ  COLAN]],Tabla1[[#This Row],[RQ FRINOR]],Tabla1[[#This Row],[RQ M.ALTAIR]],Tabla1[[#This Row],[RQ ALTAIR]])</f>
        <v>14</v>
      </c>
      <c r="N5" s="3">
        <v>16.53</v>
      </c>
      <c r="O5" s="16">
        <f>Tabla1[[#This Row],[RQ ABC]]*Tabla1[[#This Row],[PRECIO]]</f>
        <v>0</v>
      </c>
      <c r="P5" s="16">
        <f>Tabla1[[#This Row],[RQ FRI]]*Tabla1[[#This Row],[PRECIO]]</f>
        <v>49.59</v>
      </c>
      <c r="Q5" s="16">
        <f>Tabla1[[#This Row],[RQ  COLAN]]*Tabla1[[#This Row],[PRECIO]]</f>
        <v>49.59</v>
      </c>
      <c r="R5" s="16">
        <f>Tabla1[[#This Row],[RQ FRINOR]]*Tabla1[[#This Row],[PRECIO]]</f>
        <v>99.18</v>
      </c>
      <c r="S5" s="16">
        <f>Tabla1[[#This Row],[RQ M.ALTAIR]]*Tabla1[[#This Row],[PRECIO]]</f>
        <v>33.06</v>
      </c>
      <c r="T5" s="16">
        <f>Tabla1[[#This Row],[RQ ALTAIR]]*Tabla1[[#This Row],[PRECIO]]</f>
        <v>0</v>
      </c>
      <c r="U5" s="16">
        <f>Tabla1[[#This Row],[RQ TOTAL]]*Tabla1[[#This Row],[PRECIO]]</f>
        <v>231.42000000000002</v>
      </c>
      <c r="V5" s="4" t="s">
        <v>205</v>
      </c>
      <c r="W5" s="4" t="s">
        <v>76</v>
      </c>
      <c r="X5" s="3">
        <v>15</v>
      </c>
      <c r="Y5" s="3">
        <v>2</v>
      </c>
      <c r="Z5" s="4">
        <v>2</v>
      </c>
      <c r="AA5" s="3">
        <v>2</v>
      </c>
      <c r="AB5" s="3" t="s">
        <v>58</v>
      </c>
    </row>
    <row r="6" spans="1:28" ht="27.6">
      <c r="A6" s="53"/>
      <c r="B6" s="1" t="s">
        <v>20</v>
      </c>
      <c r="C6" s="10">
        <v>2</v>
      </c>
      <c r="D6" s="3">
        <v>14</v>
      </c>
      <c r="E6" s="3">
        <v>0</v>
      </c>
      <c r="F6" s="3">
        <v>18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4</v>
      </c>
      <c r="M6" s="19">
        <f>SUM(Tabla1[[#This Row],[RQ ABC]],Tabla1[[#This Row],[RQ FRI]],Tabla1[[#This Row],[RQ  COLAN]],Tabla1[[#This Row],[RQ FRINOR]],Tabla1[[#This Row],[RQ M.ALTAIR]],Tabla1[[#This Row],[RQ ALTAIR]])</f>
        <v>36</v>
      </c>
      <c r="N6" s="3">
        <v>11.9</v>
      </c>
      <c r="O6" s="16">
        <f>Tabla1[[#This Row],[RQ ABC]]*Tabla1[[#This Row],[PRECIO]]</f>
        <v>166.6</v>
      </c>
      <c r="P6" s="16">
        <f>Tabla1[[#This Row],[RQ FRI]]*Tabla1[[#This Row],[PRECIO]]</f>
        <v>214.20000000000002</v>
      </c>
      <c r="Q6" s="16">
        <f>Tabla1[[#This Row],[RQ  COLAN]]*Tabla1[[#This Row],[PRECIO]]</f>
        <v>0</v>
      </c>
      <c r="R6" s="16">
        <f>Tabla1[[#This Row],[RQ FRINOR]]*Tabla1[[#This Row],[PRECIO]]</f>
        <v>0</v>
      </c>
      <c r="S6" s="16">
        <f>Tabla1[[#This Row],[RQ M.ALTAIR]]*Tabla1[[#This Row],[PRECIO]]</f>
        <v>0</v>
      </c>
      <c r="T6" s="16">
        <f>Tabla1[[#This Row],[RQ ALTAIR]]*Tabla1[[#This Row],[PRECIO]]</f>
        <v>47.6</v>
      </c>
      <c r="U6" s="16">
        <f>Tabla1[[#This Row],[RQ TOTAL]]*Tabla1[[#This Row],[PRECIO]]</f>
        <v>428.40000000000003</v>
      </c>
      <c r="V6" s="4" t="s">
        <v>77</v>
      </c>
      <c r="W6" s="4" t="s">
        <v>78</v>
      </c>
      <c r="X6" s="3">
        <v>11</v>
      </c>
      <c r="Y6" s="3">
        <v>15</v>
      </c>
      <c r="AA6" s="3"/>
      <c r="AB6" s="3" t="s">
        <v>58</v>
      </c>
    </row>
    <row r="7" spans="1:28">
      <c r="A7" s="53"/>
      <c r="B7" s="1" t="s">
        <v>98</v>
      </c>
      <c r="C7" s="10">
        <v>12</v>
      </c>
      <c r="D7" s="3">
        <v>0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19">
        <f>SUM(Tabla1[[#This Row],[RQ ABC]],Tabla1[[#This Row],[RQ FRI]],Tabla1[[#This Row],[RQ  COLAN]],Tabla1[[#This Row],[RQ FRINOR]],Tabla1[[#This Row],[RQ M.ALTAIR]],Tabla1[[#This Row],[RQ ALTAIR]])</f>
        <v>1</v>
      </c>
      <c r="N7" s="3">
        <v>200.46</v>
      </c>
      <c r="O7" s="16">
        <f>Tabla1[[#This Row],[RQ ABC]]*Tabla1[[#This Row],[PRECIO]]</f>
        <v>0</v>
      </c>
      <c r="P7" s="16">
        <f>Tabla1[[#This Row],[RQ FRI]]*Tabla1[[#This Row],[PRECIO]]</f>
        <v>200.46</v>
      </c>
      <c r="Q7" s="16">
        <f>Tabla1[[#This Row],[RQ  COLAN]]*Tabla1[[#This Row],[PRECIO]]</f>
        <v>0</v>
      </c>
      <c r="R7" s="16">
        <f>Tabla1[[#This Row],[RQ FRINOR]]*Tabla1[[#This Row],[PRECIO]]</f>
        <v>0</v>
      </c>
      <c r="S7" s="16">
        <f>Tabla1[[#This Row],[RQ M.ALTAIR]]*Tabla1[[#This Row],[PRECIO]]</f>
        <v>0</v>
      </c>
      <c r="T7" s="16">
        <f>Tabla1[[#This Row],[RQ ALTAIR]]*Tabla1[[#This Row],[PRECIO]]</f>
        <v>0</v>
      </c>
      <c r="U7" s="16">
        <f>Tabla1[[#This Row],[RQ TOTAL]]*Tabla1[[#This Row],[PRECIO]]</f>
        <v>200.46</v>
      </c>
      <c r="V7" s="4" t="s">
        <v>99</v>
      </c>
      <c r="W7" s="4" t="s">
        <v>101</v>
      </c>
      <c r="X7" s="3">
        <v>3</v>
      </c>
      <c r="Y7" s="3">
        <v>1</v>
      </c>
      <c r="AA7" s="3"/>
      <c r="AB7" s="3" t="s">
        <v>58</v>
      </c>
    </row>
    <row r="8" spans="1:28" s="25" customFormat="1" ht="41.4">
      <c r="A8" s="53"/>
      <c r="B8" s="21" t="s">
        <v>23</v>
      </c>
      <c r="C8" s="22">
        <v>33</v>
      </c>
      <c r="D8" s="22">
        <v>25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f>SUM(Tabla1[[#This Row],[RQ ABC]],Tabla1[[#This Row],[RQ FRI]],Tabla1[[#This Row],[RQ  COLAN]],Tabla1[[#This Row],[RQ FRINOR]],Tabla1[[#This Row],[RQ M.ALTAIR]],Tabla1[[#This Row],[RQ ALTAIR]])</f>
        <v>25</v>
      </c>
      <c r="N8" s="22">
        <v>5.9</v>
      </c>
      <c r="O8" s="23">
        <f>Tabla1[[#This Row],[RQ ABC]]*Tabla1[[#This Row],[PRECIO]]</f>
        <v>147.5</v>
      </c>
      <c r="P8" s="23">
        <f>Tabla1[[#This Row],[RQ FRI]]*Tabla1[[#This Row],[PRECIO]]</f>
        <v>0</v>
      </c>
      <c r="Q8" s="23">
        <f>Tabla1[[#This Row],[RQ  COLAN]]*Tabla1[[#This Row],[PRECIO]]</f>
        <v>0</v>
      </c>
      <c r="R8" s="23">
        <f>Tabla1[[#This Row],[RQ FRINOR]]*Tabla1[[#This Row],[PRECIO]]</f>
        <v>0</v>
      </c>
      <c r="S8" s="23">
        <f>Tabla1[[#This Row],[RQ M.ALTAIR]]*Tabla1[[#This Row],[PRECIO]]</f>
        <v>0</v>
      </c>
      <c r="T8" s="23">
        <f>Tabla1[[#This Row],[RQ ALTAIR]]*Tabla1[[#This Row],[PRECIO]]</f>
        <v>0</v>
      </c>
      <c r="U8" s="23">
        <f>Tabla1[[#This Row],[RQ TOTAL]]*Tabla1[[#This Row],[PRECIO]]</f>
        <v>147.5</v>
      </c>
      <c r="V8" s="24" t="s">
        <v>79</v>
      </c>
      <c r="W8" s="24" t="s">
        <v>78</v>
      </c>
      <c r="X8" s="22">
        <v>51</v>
      </c>
      <c r="Y8" s="22"/>
      <c r="Z8" s="24"/>
      <c r="AA8" s="22"/>
      <c r="AB8" s="22" t="s">
        <v>58</v>
      </c>
    </row>
    <row r="9" spans="1:28" s="25" customFormat="1" ht="41.4">
      <c r="A9" s="53"/>
      <c r="B9" s="21" t="s">
        <v>196</v>
      </c>
      <c r="C9" s="22">
        <v>0</v>
      </c>
      <c r="D9" s="22">
        <v>0</v>
      </c>
      <c r="E9" s="22">
        <v>0</v>
      </c>
      <c r="F9" s="22">
        <v>30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6</v>
      </c>
      <c r="M9" s="22">
        <f>SUM(Tabla1[[#This Row],[RQ ABC]],Tabla1[[#This Row],[RQ FRI]],Tabla1[[#This Row],[RQ  COLAN]],Tabla1[[#This Row],[RQ FRINOR]],Tabla1[[#This Row],[RQ M.ALTAIR]],Tabla1[[#This Row],[RQ ALTAIR]])</f>
        <v>36</v>
      </c>
      <c r="N9" s="22">
        <v>4.29</v>
      </c>
      <c r="O9" s="23">
        <f>Tabla1[[#This Row],[RQ ABC]]*Tabla1[[#This Row],[PRECIO]]</f>
        <v>0</v>
      </c>
      <c r="P9" s="23">
        <f>Tabla1[[#This Row],[RQ FRI]]*Tabla1[[#This Row],[PRECIO]]</f>
        <v>128.69999999999999</v>
      </c>
      <c r="Q9" s="23">
        <f>Tabla1[[#This Row],[RQ  COLAN]]*Tabla1[[#This Row],[PRECIO]]</f>
        <v>0</v>
      </c>
      <c r="R9" s="23">
        <f>Tabla1[[#This Row],[RQ FRINOR]]*Tabla1[[#This Row],[PRECIO]]</f>
        <v>0</v>
      </c>
      <c r="S9" s="23">
        <f>Tabla1[[#This Row],[RQ M.ALTAIR]]*Tabla1[[#This Row],[PRECIO]]</f>
        <v>0</v>
      </c>
      <c r="T9" s="23">
        <f>Tabla1[[#This Row],[RQ ALTAIR]]*Tabla1[[#This Row],[PRECIO]]</f>
        <v>25.740000000000002</v>
      </c>
      <c r="U9" s="23">
        <f>Tabla1[[#This Row],[RQ TOTAL]]*Tabla1[[#This Row],[PRECIO]]</f>
        <v>154.44</v>
      </c>
      <c r="V9" s="24" t="s">
        <v>181</v>
      </c>
      <c r="W9" s="24" t="s">
        <v>179</v>
      </c>
      <c r="X9" s="22" t="s">
        <v>117</v>
      </c>
      <c r="Y9" s="22">
        <v>10</v>
      </c>
      <c r="Z9" s="24"/>
      <c r="AA9" s="22"/>
      <c r="AB9" s="22" t="s">
        <v>58</v>
      </c>
    </row>
    <row r="10" spans="1:28" ht="41.4">
      <c r="A10" s="53"/>
      <c r="B10" s="1" t="s">
        <v>39</v>
      </c>
      <c r="C10" s="10">
        <v>0</v>
      </c>
      <c r="D10" s="3">
        <v>60</v>
      </c>
      <c r="E10" s="3">
        <v>0</v>
      </c>
      <c r="F10" s="3">
        <v>6</v>
      </c>
      <c r="G10" s="3">
        <v>0</v>
      </c>
      <c r="H10" s="3">
        <v>6</v>
      </c>
      <c r="I10" s="3">
        <v>0</v>
      </c>
      <c r="J10" s="3">
        <v>6</v>
      </c>
      <c r="K10" s="3">
        <v>6</v>
      </c>
      <c r="L10" s="3">
        <v>12</v>
      </c>
      <c r="M10" s="19">
        <f>SUM(Tabla1[[#This Row],[RQ ABC]],Tabla1[[#This Row],[RQ FRI]],Tabla1[[#This Row],[RQ  COLAN]],Tabla1[[#This Row],[RQ FRINOR]],Tabla1[[#This Row],[RQ M.ALTAIR]],Tabla1[[#This Row],[RQ ALTAIR]])</f>
        <v>96</v>
      </c>
      <c r="N10" s="3">
        <v>6.9</v>
      </c>
      <c r="O10" s="16">
        <f>Tabla1[[#This Row],[RQ ABC]]*Tabla1[[#This Row],[PRECIO]]</f>
        <v>414</v>
      </c>
      <c r="P10" s="16">
        <f>Tabla1[[#This Row],[RQ FRI]]*Tabla1[[#This Row],[PRECIO]]</f>
        <v>41.400000000000006</v>
      </c>
      <c r="Q10" s="16">
        <f>Tabla1[[#This Row],[RQ  COLAN]]*Tabla1[[#This Row],[PRECIO]]</f>
        <v>41.400000000000006</v>
      </c>
      <c r="R10" s="16">
        <f>Tabla1[[#This Row],[RQ FRINOR]]*Tabla1[[#This Row],[PRECIO]]</f>
        <v>41.400000000000006</v>
      </c>
      <c r="S10" s="16">
        <f>Tabla1[[#This Row],[RQ M.ALTAIR]]*Tabla1[[#This Row],[PRECIO]]</f>
        <v>41.400000000000006</v>
      </c>
      <c r="T10" s="16">
        <f>Tabla1[[#This Row],[RQ ALTAIR]]*Tabla1[[#This Row],[PRECIO]]</f>
        <v>82.800000000000011</v>
      </c>
      <c r="U10" s="16">
        <f>Tabla1[[#This Row],[RQ TOTAL]]*Tabla1[[#This Row],[PRECIO]]</f>
        <v>662.40000000000009</v>
      </c>
      <c r="V10" s="4" t="s">
        <v>84</v>
      </c>
      <c r="W10" s="4" t="s">
        <v>85</v>
      </c>
      <c r="X10" s="3">
        <v>30</v>
      </c>
      <c r="Y10" s="3">
        <v>2</v>
      </c>
      <c r="Z10" s="4">
        <v>6</v>
      </c>
      <c r="AA10" s="3">
        <v>2</v>
      </c>
      <c r="AB10" s="3" t="s">
        <v>58</v>
      </c>
    </row>
    <row r="11" spans="1:28" ht="55.2">
      <c r="A11" s="53"/>
      <c r="B11" s="1" t="s">
        <v>41</v>
      </c>
      <c r="C11" s="10">
        <v>55</v>
      </c>
      <c r="D11" s="3">
        <v>0</v>
      </c>
      <c r="E11" s="3">
        <v>0</v>
      </c>
      <c r="F11" s="3">
        <v>3</v>
      </c>
      <c r="G11" s="3">
        <v>0</v>
      </c>
      <c r="H11" s="3">
        <v>0</v>
      </c>
      <c r="I11" s="3">
        <v>0</v>
      </c>
      <c r="J11" s="3">
        <v>16</v>
      </c>
      <c r="K11" s="3">
        <v>0</v>
      </c>
      <c r="L11" s="3">
        <v>7</v>
      </c>
      <c r="M11" s="19">
        <f>SUM(Tabla1[[#This Row],[RQ ABC]],Tabla1[[#This Row],[RQ FRI]],Tabla1[[#This Row],[RQ  COLAN]],Tabla1[[#This Row],[RQ FRINOR]],Tabla1[[#This Row],[RQ M.ALTAIR]],Tabla1[[#This Row],[RQ ALTAIR]])</f>
        <v>26</v>
      </c>
      <c r="N11" s="3">
        <v>8.3699999999999992</v>
      </c>
      <c r="O11" s="16">
        <f>Tabla1[[#This Row],[RQ ABC]]*Tabla1[[#This Row],[PRECIO]]</f>
        <v>0</v>
      </c>
      <c r="P11" s="16">
        <f>Tabla1[[#This Row],[RQ FRI]]*Tabla1[[#This Row],[PRECIO]]</f>
        <v>25.11</v>
      </c>
      <c r="Q11" s="16">
        <f>Tabla1[[#This Row],[RQ  COLAN]]*Tabla1[[#This Row],[PRECIO]]</f>
        <v>0</v>
      </c>
      <c r="R11" s="16">
        <f>Tabla1[[#This Row],[RQ FRINOR]]*Tabla1[[#This Row],[PRECIO]]</f>
        <v>133.91999999999999</v>
      </c>
      <c r="S11" s="16">
        <f>Tabla1[[#This Row],[RQ M.ALTAIR]]*Tabla1[[#This Row],[PRECIO]]</f>
        <v>0</v>
      </c>
      <c r="T11" s="16">
        <f>Tabla1[[#This Row],[RQ ALTAIR]]*Tabla1[[#This Row],[PRECIO]]</f>
        <v>58.589999999999996</v>
      </c>
      <c r="U11" s="16">
        <f>Tabla1[[#This Row],[RQ TOTAL]]*Tabla1[[#This Row],[PRECIO]]</f>
        <v>217.61999999999998</v>
      </c>
      <c r="V11" s="4" t="s">
        <v>102</v>
      </c>
      <c r="W11" s="4" t="s">
        <v>103</v>
      </c>
      <c r="X11" s="3">
        <v>17</v>
      </c>
      <c r="Y11" s="3">
        <v>3</v>
      </c>
      <c r="AA11" s="3"/>
      <c r="AB11" s="3" t="s">
        <v>58</v>
      </c>
    </row>
    <row r="12" spans="1:28" ht="41.4">
      <c r="A12" s="53"/>
      <c r="B12" s="1" t="s">
        <v>42</v>
      </c>
      <c r="C12" s="3">
        <v>0</v>
      </c>
      <c r="D12" s="3">
        <v>3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19">
        <f>SUM(Tabla1[[#This Row],[RQ ABC]],Tabla1[[#This Row],[RQ FRI]],Tabla1[[#This Row],[RQ  COLAN]],Tabla1[[#This Row],[RQ FRINOR]],Tabla1[[#This Row],[RQ M.ALTAIR]],Tabla1[[#This Row],[RQ ALTAIR]])</f>
        <v>3</v>
      </c>
      <c r="N12" s="3">
        <v>63.56</v>
      </c>
      <c r="O12" s="16">
        <f>Tabla1[[#This Row],[RQ ABC]]*Tabla1[[#This Row],[PRECIO]]</f>
        <v>190.68</v>
      </c>
      <c r="P12" s="16">
        <f>Tabla1[[#This Row],[RQ FRI]]*Tabla1[[#This Row],[PRECIO]]</f>
        <v>0</v>
      </c>
      <c r="Q12" s="16">
        <f>Tabla1[[#This Row],[RQ  COLAN]]*Tabla1[[#This Row],[PRECIO]]</f>
        <v>0</v>
      </c>
      <c r="R12" s="16">
        <f>Tabla1[[#This Row],[RQ FRINOR]]*Tabla1[[#This Row],[PRECIO]]</f>
        <v>0</v>
      </c>
      <c r="S12" s="16">
        <f>Tabla1[[#This Row],[RQ M.ALTAIR]]*Tabla1[[#This Row],[PRECIO]]</f>
        <v>0</v>
      </c>
      <c r="T12" s="16">
        <f>Tabla1[[#This Row],[RQ ALTAIR]]*Tabla1[[#This Row],[PRECIO]]</f>
        <v>0</v>
      </c>
      <c r="U12" s="16">
        <f>Tabla1[[#This Row],[RQ TOTAL]]*Tabla1[[#This Row],[PRECIO]]</f>
        <v>190.68</v>
      </c>
      <c r="V12" s="4" t="s">
        <v>86</v>
      </c>
      <c r="W12" s="4" t="s">
        <v>87</v>
      </c>
      <c r="X12" s="3">
        <v>3</v>
      </c>
      <c r="AA12" s="3"/>
      <c r="AB12" s="3" t="s">
        <v>58</v>
      </c>
    </row>
    <row r="13" spans="1:28">
      <c r="A13" s="53"/>
      <c r="B13" s="1" t="s">
        <v>52</v>
      </c>
      <c r="C13" s="10">
        <v>0</v>
      </c>
      <c r="D13" s="3">
        <v>4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19">
        <f>SUM(Tabla1[[#This Row],[RQ ABC]],Tabla1[[#This Row],[RQ FRI]],Tabla1[[#This Row],[RQ  COLAN]],Tabla1[[#This Row],[RQ FRINOR]],Tabla1[[#This Row],[RQ M.ALTAIR]],Tabla1[[#This Row],[RQ ALTAIR]])</f>
        <v>5</v>
      </c>
      <c r="N13" s="3">
        <v>16.899999999999999</v>
      </c>
      <c r="O13" s="16">
        <f>Tabla1[[#This Row],[RQ ABC]]*Tabla1[[#This Row],[PRECIO]]</f>
        <v>67.599999999999994</v>
      </c>
      <c r="P13" s="16">
        <f>Tabla1[[#This Row],[RQ FRI]]*Tabla1[[#This Row],[PRECIO]]</f>
        <v>0</v>
      </c>
      <c r="Q13" s="16">
        <f>Tabla1[[#This Row],[RQ  COLAN]]*Tabla1[[#This Row],[PRECIO]]</f>
        <v>0</v>
      </c>
      <c r="R13" s="16">
        <f>Tabla1[[#This Row],[RQ FRINOR]]*Tabla1[[#This Row],[PRECIO]]</f>
        <v>0</v>
      </c>
      <c r="S13" s="16">
        <f>Tabla1[[#This Row],[RQ M.ALTAIR]]*Tabla1[[#This Row],[PRECIO]]</f>
        <v>0</v>
      </c>
      <c r="T13" s="16">
        <f>Tabla1[[#This Row],[RQ ALTAIR]]*Tabla1[[#This Row],[PRECIO]]</f>
        <v>16.899999999999999</v>
      </c>
      <c r="U13" s="16">
        <f>Tabla1[[#This Row],[RQ TOTAL]]*Tabla1[[#This Row],[PRECIO]]</f>
        <v>84.5</v>
      </c>
      <c r="V13" s="4" t="s">
        <v>88</v>
      </c>
      <c r="W13" s="4" t="s">
        <v>89</v>
      </c>
      <c r="X13" s="3">
        <v>4</v>
      </c>
      <c r="Y13" s="3">
        <v>0</v>
      </c>
      <c r="AA13" s="3">
        <v>0</v>
      </c>
      <c r="AB13" s="3" t="s">
        <v>58</v>
      </c>
    </row>
    <row r="14" spans="1:28">
      <c r="A14" s="53"/>
      <c r="B14" s="1" t="s">
        <v>220</v>
      </c>
      <c r="C14" s="10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12</v>
      </c>
      <c r="K14" s="3">
        <v>0</v>
      </c>
      <c r="L14" s="3">
        <v>0</v>
      </c>
      <c r="M14" s="19">
        <f>SUM(Tabla1[[#This Row],[RQ ABC]],Tabla1[[#This Row],[RQ FRI]],Tabla1[[#This Row],[RQ  COLAN]],Tabla1[[#This Row],[RQ FRINOR]],Tabla1[[#This Row],[RQ M.ALTAIR]],Tabla1[[#This Row],[RQ ALTAIR]])</f>
        <v>12</v>
      </c>
      <c r="N14" s="3">
        <v>42</v>
      </c>
      <c r="O14" s="16">
        <f>Tabla1[[#This Row],[RQ ABC]]*Tabla1[[#This Row],[PRECIO]]</f>
        <v>0</v>
      </c>
      <c r="P14" s="16">
        <f>Tabla1[[#This Row],[RQ FRI]]*Tabla1[[#This Row],[PRECIO]]</f>
        <v>0</v>
      </c>
      <c r="Q14" s="16">
        <f>Tabla1[[#This Row],[RQ  COLAN]]*Tabla1[[#This Row],[PRECIO]]</f>
        <v>0</v>
      </c>
      <c r="R14" s="16">
        <f>Tabla1[[#This Row],[RQ FRINOR]]*Tabla1[[#This Row],[PRECIO]]</f>
        <v>504</v>
      </c>
      <c r="S14" s="16">
        <f>Tabla1[[#This Row],[RQ M.ALTAIR]]*Tabla1[[#This Row],[PRECIO]]</f>
        <v>0</v>
      </c>
      <c r="T14" s="16">
        <f>Tabla1[[#This Row],[RQ ALTAIR]]*Tabla1[[#This Row],[PRECIO]]</f>
        <v>0</v>
      </c>
      <c r="U14" s="16">
        <f>Tabla1[[#This Row],[RQ TOTAL]]*Tabla1[[#This Row],[PRECIO]]</f>
        <v>504</v>
      </c>
      <c r="V14" s="4" t="s">
        <v>156</v>
      </c>
      <c r="W14" s="4" t="s">
        <v>157</v>
      </c>
      <c r="X14" s="3" t="s">
        <v>117</v>
      </c>
      <c r="Y14" s="3" t="s">
        <v>117</v>
      </c>
      <c r="Z14" s="4" t="s">
        <v>117</v>
      </c>
      <c r="AA14" s="3">
        <v>14</v>
      </c>
      <c r="AB14" s="3" t="s">
        <v>58</v>
      </c>
    </row>
    <row r="15" spans="1:28" ht="41.4">
      <c r="A15" s="53"/>
      <c r="B15" s="1" t="s">
        <v>57</v>
      </c>
      <c r="C15" s="10">
        <v>0</v>
      </c>
      <c r="D15" s="3">
        <v>0</v>
      </c>
      <c r="E15" s="3">
        <v>0</v>
      </c>
      <c r="F15" s="3">
        <v>2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19">
        <f>SUM(Tabla1[[#This Row],[RQ ABC]],Tabla1[[#This Row],[RQ FRI]],Tabla1[[#This Row],[RQ  COLAN]],Tabla1[[#This Row],[RQ FRINOR]],Tabla1[[#This Row],[RQ M.ALTAIR]],Tabla1[[#This Row],[RQ ALTAIR]])</f>
        <v>2</v>
      </c>
      <c r="N15" s="3">
        <v>5.9</v>
      </c>
      <c r="O15" s="16">
        <f>Tabla1[[#This Row],[RQ ABC]]*Tabla1[[#This Row],[PRECIO]]</f>
        <v>0</v>
      </c>
      <c r="P15" s="16">
        <f>Tabla1[[#This Row],[RQ FRI]]*Tabla1[[#This Row],[PRECIO]]</f>
        <v>11.8</v>
      </c>
      <c r="Q15" s="16">
        <f>Tabla1[[#This Row],[RQ  COLAN]]*Tabla1[[#This Row],[PRECIO]]</f>
        <v>0</v>
      </c>
      <c r="R15" s="16">
        <f>Tabla1[[#This Row],[RQ FRINOR]]*Tabla1[[#This Row],[PRECIO]]</f>
        <v>0</v>
      </c>
      <c r="S15" s="16">
        <f>Tabla1[[#This Row],[RQ M.ALTAIR]]*Tabla1[[#This Row],[PRECIO]]</f>
        <v>0</v>
      </c>
      <c r="T15" s="16">
        <f>Tabla1[[#This Row],[RQ ALTAIR]]*Tabla1[[#This Row],[PRECIO]]</f>
        <v>0</v>
      </c>
      <c r="U15" s="16">
        <f>Tabla1[[#This Row],[RQ TOTAL]]*Tabla1[[#This Row],[PRECIO]]</f>
        <v>11.8</v>
      </c>
      <c r="V15" s="4" t="s">
        <v>178</v>
      </c>
      <c r="W15" s="4" t="s">
        <v>180</v>
      </c>
      <c r="X15" s="3" t="s">
        <v>117</v>
      </c>
      <c r="Y15" s="3">
        <v>2</v>
      </c>
      <c r="AA15" s="3"/>
      <c r="AB15" s="3" t="s">
        <v>58</v>
      </c>
    </row>
    <row r="16" spans="1:28" ht="27.6">
      <c r="A16" s="53"/>
      <c r="B16" s="1" t="s">
        <v>210</v>
      </c>
      <c r="C16" s="10">
        <v>0</v>
      </c>
      <c r="D16" s="3">
        <v>0</v>
      </c>
      <c r="E16" s="3">
        <v>0</v>
      </c>
      <c r="F16" s="3">
        <v>2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19">
        <f>SUM(Tabla1[[#This Row],[RQ ABC]],Tabla1[[#This Row],[RQ FRI]],Tabla1[[#This Row],[RQ  COLAN]],Tabla1[[#This Row],[RQ FRINOR]],Tabla1[[#This Row],[RQ M.ALTAIR]],Tabla1[[#This Row],[RQ ALTAIR]])</f>
        <v>2</v>
      </c>
      <c r="N16" s="3">
        <v>45.6</v>
      </c>
      <c r="O16" s="16">
        <f>Tabla1[[#This Row],[RQ ABC]]*Tabla1[[#This Row],[PRECIO]]</f>
        <v>0</v>
      </c>
      <c r="P16" s="16">
        <f>Tabla1[[#This Row],[RQ FRI]]*Tabla1[[#This Row],[PRECIO]]</f>
        <v>91.2</v>
      </c>
      <c r="Q16" s="16">
        <f>Tabla1[[#This Row],[RQ  COLAN]]*Tabla1[[#This Row],[PRECIO]]</f>
        <v>0</v>
      </c>
      <c r="R16" s="16">
        <f>Tabla1[[#This Row],[RQ FRINOR]]*Tabla1[[#This Row],[PRECIO]]</f>
        <v>0</v>
      </c>
      <c r="S16" s="16">
        <f>Tabla1[[#This Row],[RQ M.ALTAIR]]*Tabla1[[#This Row],[PRECIO]]</f>
        <v>0</v>
      </c>
      <c r="T16" s="16">
        <f>Tabla1[[#This Row],[RQ ALTAIR]]*Tabla1[[#This Row],[PRECIO]]</f>
        <v>0</v>
      </c>
      <c r="U16" s="16">
        <f>Tabla1[[#This Row],[RQ TOTAL]]*Tabla1[[#This Row],[PRECIO]]</f>
        <v>91.2</v>
      </c>
      <c r="V16" s="4" t="s">
        <v>176</v>
      </c>
      <c r="W16" s="4" t="s">
        <v>211</v>
      </c>
      <c r="X16" s="3" t="s">
        <v>117</v>
      </c>
      <c r="Y16" s="3">
        <v>2</v>
      </c>
      <c r="AA16" s="3"/>
      <c r="AB16" s="3" t="s">
        <v>58</v>
      </c>
    </row>
    <row r="17" spans="1:28">
      <c r="A17" s="53"/>
      <c r="B17" s="1" t="s">
        <v>216</v>
      </c>
      <c r="C17" s="10">
        <v>0</v>
      </c>
      <c r="D17" s="3">
        <v>0</v>
      </c>
      <c r="E17" s="3">
        <v>0</v>
      </c>
      <c r="F17" s="3">
        <v>0</v>
      </c>
      <c r="G17" s="3">
        <v>0</v>
      </c>
      <c r="H17" s="3">
        <v>2</v>
      </c>
      <c r="I17" s="3">
        <v>0</v>
      </c>
      <c r="J17" s="3">
        <v>0</v>
      </c>
      <c r="K17" s="3">
        <v>1</v>
      </c>
      <c r="L17" s="3">
        <v>0</v>
      </c>
      <c r="M17" s="19">
        <f>SUM(Tabla1[[#This Row],[RQ ABC]],Tabla1[[#This Row],[RQ FRI]],Tabla1[[#This Row],[RQ  COLAN]],Tabla1[[#This Row],[RQ FRINOR]],Tabla1[[#This Row],[RQ M.ALTAIR]],Tabla1[[#This Row],[RQ ALTAIR]])</f>
        <v>3</v>
      </c>
      <c r="N17" s="3">
        <v>9.5</v>
      </c>
      <c r="O17" s="16">
        <f>Tabla1[[#This Row],[RQ ABC]]*Tabla1[[#This Row],[PRECIO]]</f>
        <v>0</v>
      </c>
      <c r="P17" s="16">
        <f>Tabla1[[#This Row],[RQ FRI]]*Tabla1[[#This Row],[PRECIO]]</f>
        <v>0</v>
      </c>
      <c r="Q17" s="16">
        <f>Tabla1[[#This Row],[RQ  COLAN]]*Tabla1[[#This Row],[PRECIO]]</f>
        <v>19</v>
      </c>
      <c r="R17" s="16">
        <f>Tabla1[[#This Row],[RQ FRINOR]]*Tabla1[[#This Row],[PRECIO]]</f>
        <v>0</v>
      </c>
      <c r="S17" s="16">
        <f>Tabla1[[#This Row],[RQ M.ALTAIR]]*Tabla1[[#This Row],[PRECIO]]</f>
        <v>9.5</v>
      </c>
      <c r="T17" s="16">
        <f>Tabla1[[#This Row],[RQ ALTAIR]]*Tabla1[[#This Row],[PRECIO]]</f>
        <v>0</v>
      </c>
      <c r="U17" s="16">
        <f>Tabla1[[#This Row],[RQ TOTAL]]*Tabla1[[#This Row],[PRECIO]]</f>
        <v>28.5</v>
      </c>
      <c r="V17" s="4" t="s">
        <v>217</v>
      </c>
      <c r="W17" s="4" t="s">
        <v>218</v>
      </c>
      <c r="X17" s="3">
        <v>0</v>
      </c>
      <c r="Y17" s="3">
        <v>0</v>
      </c>
      <c r="Z17" s="4">
        <v>1</v>
      </c>
      <c r="AA17" s="3"/>
      <c r="AB17" s="3" t="s">
        <v>58</v>
      </c>
    </row>
    <row r="18" spans="1:28" ht="27.6">
      <c r="A18" s="53"/>
      <c r="B18" s="1" t="s">
        <v>55</v>
      </c>
      <c r="C18" s="10">
        <v>0</v>
      </c>
      <c r="D18" s="3">
        <v>2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19">
        <f>SUM(Tabla1[[#This Row],[RQ ABC]],Tabla1[[#This Row],[RQ FRI]],Tabla1[[#This Row],[RQ  COLAN]],Tabla1[[#This Row],[RQ FRINOR]],Tabla1[[#This Row],[RQ M.ALTAIR]],Tabla1[[#This Row],[RQ ALTAIR]])</f>
        <v>2</v>
      </c>
      <c r="N18" s="3">
        <v>12</v>
      </c>
      <c r="O18" s="16">
        <f>Tabla1[[#This Row],[RQ ABC]]*Tabla1[[#This Row],[PRECIO]]</f>
        <v>24</v>
      </c>
      <c r="P18" s="16">
        <f>Tabla1[[#This Row],[RQ FRI]]*Tabla1[[#This Row],[PRECIO]]</f>
        <v>0</v>
      </c>
      <c r="Q18" s="16">
        <f>Tabla1[[#This Row],[RQ  COLAN]]*Tabla1[[#This Row],[PRECIO]]</f>
        <v>0</v>
      </c>
      <c r="R18" s="16">
        <f>Tabla1[[#This Row],[RQ FRINOR]]*Tabla1[[#This Row],[PRECIO]]</f>
        <v>0</v>
      </c>
      <c r="S18" s="16">
        <f>Tabla1[[#This Row],[RQ M.ALTAIR]]*Tabla1[[#This Row],[PRECIO]]</f>
        <v>0</v>
      </c>
      <c r="T18" s="16">
        <f>Tabla1[[#This Row],[RQ ALTAIR]]*Tabla1[[#This Row],[PRECIO]]</f>
        <v>0</v>
      </c>
      <c r="U18" s="16">
        <f>Tabla1[[#This Row],[RQ TOTAL]]*Tabla1[[#This Row],[PRECIO]]</f>
        <v>24</v>
      </c>
      <c r="V18" s="4" t="s">
        <v>105</v>
      </c>
      <c r="W18" s="4" t="s">
        <v>106</v>
      </c>
      <c r="X18" s="3">
        <v>2</v>
      </c>
      <c r="AA18" s="3"/>
      <c r="AB18" s="3" t="s">
        <v>58</v>
      </c>
    </row>
    <row r="19" spans="1:28" ht="41.4">
      <c r="A19" s="54" t="s">
        <v>107</v>
      </c>
      <c r="B19" s="1" t="s">
        <v>242</v>
      </c>
      <c r="C19" s="10">
        <v>0</v>
      </c>
      <c r="D19" s="3">
        <v>24</v>
      </c>
      <c r="E19" s="3">
        <v>0</v>
      </c>
      <c r="F19" s="3">
        <v>6</v>
      </c>
      <c r="G19" s="3">
        <v>0</v>
      </c>
      <c r="H19" s="3">
        <v>2</v>
      </c>
      <c r="I19" s="3">
        <v>6</v>
      </c>
      <c r="J19" s="3">
        <v>12</v>
      </c>
      <c r="K19" s="3">
        <v>6</v>
      </c>
      <c r="L19" s="3">
        <v>7</v>
      </c>
      <c r="M19" s="19">
        <f>SUM(Tabla1[[#This Row],[RQ ABC]],Tabla1[[#This Row],[RQ FRI]],Tabla1[[#This Row],[RQ  COLAN]],Tabla1[[#This Row],[RQ FRINOR]],Tabla1[[#This Row],[RQ M.ALTAIR]],Tabla1[[#This Row],[RQ ALTAIR]])</f>
        <v>57</v>
      </c>
      <c r="N19" s="3">
        <v>3</v>
      </c>
      <c r="O19" s="16">
        <f>Tabla1[[#This Row],[RQ ABC]]*Tabla1[[#This Row],[PRECIO]]</f>
        <v>72</v>
      </c>
      <c r="P19" s="16">
        <f>Tabla1[[#This Row],[RQ FRI]]*Tabla1[[#This Row],[PRECIO]]</f>
        <v>18</v>
      </c>
      <c r="Q19" s="16">
        <f>Tabla1[[#This Row],[RQ  COLAN]]*Tabla1[[#This Row],[PRECIO]]</f>
        <v>6</v>
      </c>
      <c r="R19" s="16">
        <f>Tabla1[[#This Row],[RQ FRINOR]]*Tabla1[[#This Row],[PRECIO]]</f>
        <v>36</v>
      </c>
      <c r="S19" s="16">
        <f>Tabla1[[#This Row],[RQ M.ALTAIR]]*Tabla1[[#This Row],[PRECIO]]</f>
        <v>18</v>
      </c>
      <c r="T19" s="16">
        <f>Tabla1[[#This Row],[RQ ALTAIR]]*Tabla1[[#This Row],[PRECIO]]</f>
        <v>21</v>
      </c>
      <c r="U19" s="16">
        <f>Tabla1[[#This Row],[RQ TOTAL]]*Tabla1[[#This Row],[PRECIO]]</f>
        <v>171</v>
      </c>
      <c r="V19" s="4" t="s">
        <v>110</v>
      </c>
      <c r="W19" s="4" t="s">
        <v>69</v>
      </c>
      <c r="X19" s="3">
        <v>12</v>
      </c>
      <c r="Y19" s="3">
        <v>3</v>
      </c>
      <c r="Z19" s="4">
        <v>2</v>
      </c>
      <c r="AA19" s="3">
        <v>16</v>
      </c>
      <c r="AB19" s="3" t="s">
        <v>58</v>
      </c>
    </row>
    <row r="20" spans="1:28" ht="41.4">
      <c r="A20" s="54"/>
      <c r="B20" s="2" t="s">
        <v>243</v>
      </c>
      <c r="C20" s="10">
        <v>0</v>
      </c>
      <c r="D20" s="3">
        <v>24</v>
      </c>
      <c r="E20" s="3">
        <v>0</v>
      </c>
      <c r="F20" s="3">
        <v>0</v>
      </c>
      <c r="G20" s="3">
        <v>0</v>
      </c>
      <c r="H20" s="3">
        <v>3</v>
      </c>
      <c r="I20" s="3">
        <v>0</v>
      </c>
      <c r="J20" s="3">
        <v>3</v>
      </c>
      <c r="K20" s="3">
        <v>6</v>
      </c>
      <c r="L20" s="3">
        <v>7</v>
      </c>
      <c r="M20" s="19">
        <f>SUM(Tabla1[[#This Row],[RQ ABC]],Tabla1[[#This Row],[RQ FRI]],Tabla1[[#This Row],[RQ  COLAN]],Tabla1[[#This Row],[RQ FRINOR]],Tabla1[[#This Row],[RQ M.ALTAIR]],Tabla1[[#This Row],[RQ ALTAIR]])</f>
        <v>43</v>
      </c>
      <c r="N20" s="3">
        <v>3</v>
      </c>
      <c r="O20" s="16">
        <f>Tabla1[[#This Row],[RQ ABC]]*Tabla1[[#This Row],[PRECIO]]</f>
        <v>72</v>
      </c>
      <c r="P20" s="16">
        <f>Tabla1[[#This Row],[RQ FRI]]*Tabla1[[#This Row],[PRECIO]]</f>
        <v>0</v>
      </c>
      <c r="Q20" s="16">
        <f>Tabla1[[#This Row],[RQ  COLAN]]*Tabla1[[#This Row],[PRECIO]]</f>
        <v>9</v>
      </c>
      <c r="R20" s="16">
        <f>Tabla1[[#This Row],[RQ FRINOR]]*Tabla1[[#This Row],[PRECIO]]</f>
        <v>9</v>
      </c>
      <c r="S20" s="16">
        <f>Tabla1[[#This Row],[RQ M.ALTAIR]]*Tabla1[[#This Row],[PRECIO]]</f>
        <v>18</v>
      </c>
      <c r="T20" s="16">
        <f>Tabla1[[#This Row],[RQ ALTAIR]]*Tabla1[[#This Row],[PRECIO]]</f>
        <v>21</v>
      </c>
      <c r="U20" s="16">
        <f>Tabla1[[#This Row],[RQ TOTAL]]*Tabla1[[#This Row],[PRECIO]]</f>
        <v>129</v>
      </c>
      <c r="V20" s="4" t="s">
        <v>110</v>
      </c>
      <c r="W20" s="4" t="s">
        <v>76</v>
      </c>
      <c r="X20" s="3">
        <v>12</v>
      </c>
      <c r="Y20" s="3" t="s">
        <v>117</v>
      </c>
      <c r="Z20" s="4">
        <v>3</v>
      </c>
      <c r="AA20" s="3">
        <v>16</v>
      </c>
      <c r="AB20" s="3" t="s">
        <v>104</v>
      </c>
    </row>
    <row r="21" spans="1:28" ht="55.2" hidden="1">
      <c r="A21" s="54"/>
      <c r="B21" s="12" t="s">
        <v>27</v>
      </c>
      <c r="C21" s="11">
        <v>6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f>SUM(Tabla1[[#This Row],[RQ ABC]],Tabla1[[#This Row],[RQ FRI]],Tabla1[[#This Row],[RQ  COLAN]],Tabla1[[#This Row],[RQ FRINOR]],Tabla1[[#This Row],[RQ M.ALTAIR]],Tabla1[[#This Row],[RQ ALTAIR]])</f>
        <v>0</v>
      </c>
      <c r="N21" s="11">
        <v>28.9</v>
      </c>
      <c r="O21" s="17">
        <f>Tabla1[[#This Row],[RQ ABC]]*Tabla1[[#This Row],[PRECIO]]</f>
        <v>0</v>
      </c>
      <c r="P21" s="17">
        <f>Tabla1[[#This Row],[RQ FRI]]*Tabla1[[#This Row],[PRECIO]]</f>
        <v>0</v>
      </c>
      <c r="Q21" s="17">
        <f>Tabla1[[#This Row],[RQ  COLAN]]*Tabla1[[#This Row],[PRECIO]]</f>
        <v>0</v>
      </c>
      <c r="R21" s="17">
        <f>Tabla1[[#This Row],[RQ FRINOR]]*Tabla1[[#This Row],[PRECIO]]</f>
        <v>0</v>
      </c>
      <c r="S21" s="17">
        <f>Tabla1[[#This Row],[RQ M.ALTAIR]]*Tabla1[[#This Row],[PRECIO]]</f>
        <v>0</v>
      </c>
      <c r="T21" s="17">
        <f>Tabla1[[#This Row],[RQ ALTAIR]]*Tabla1[[#This Row],[PRECIO]]</f>
        <v>0</v>
      </c>
      <c r="U21" s="17">
        <f>Tabla1[[#This Row],[RQ TOTAL]]*Tabla1[[#This Row],[PRECIO]]</f>
        <v>0</v>
      </c>
      <c r="V21" s="13" t="s">
        <v>83</v>
      </c>
      <c r="W21" s="13" t="s">
        <v>108</v>
      </c>
      <c r="X21" s="11">
        <v>30</v>
      </c>
      <c r="Y21" s="11"/>
      <c r="Z21" s="13"/>
      <c r="AA21" s="11"/>
      <c r="AB21" s="11" t="s">
        <v>113</v>
      </c>
    </row>
    <row r="22" spans="1:28" ht="55.2" hidden="1">
      <c r="A22" s="54"/>
      <c r="B22" s="12" t="s">
        <v>28</v>
      </c>
      <c r="C22" s="11">
        <v>6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f>SUM(Tabla1[[#This Row],[RQ ABC]],Tabla1[[#This Row],[RQ FRI]],Tabla1[[#This Row],[RQ  COLAN]],Tabla1[[#This Row],[RQ FRINOR]],Tabla1[[#This Row],[RQ M.ALTAIR]],Tabla1[[#This Row],[RQ ALTAIR]])</f>
        <v>0</v>
      </c>
      <c r="N22" s="11">
        <v>28.9</v>
      </c>
      <c r="O22" s="17">
        <f>Tabla1[[#This Row],[RQ ABC]]*Tabla1[[#This Row],[PRECIO]]</f>
        <v>0</v>
      </c>
      <c r="P22" s="17">
        <f>Tabla1[[#This Row],[RQ FRI]]*Tabla1[[#This Row],[PRECIO]]</f>
        <v>0</v>
      </c>
      <c r="Q22" s="17">
        <f>Tabla1[[#This Row],[RQ  COLAN]]*Tabla1[[#This Row],[PRECIO]]</f>
        <v>0</v>
      </c>
      <c r="R22" s="17">
        <f>Tabla1[[#This Row],[RQ FRINOR]]*Tabla1[[#This Row],[PRECIO]]</f>
        <v>0</v>
      </c>
      <c r="S22" s="17">
        <f>Tabla1[[#This Row],[RQ M.ALTAIR]]*Tabla1[[#This Row],[PRECIO]]</f>
        <v>0</v>
      </c>
      <c r="T22" s="17">
        <f>Tabla1[[#This Row],[RQ ALTAIR]]*Tabla1[[#This Row],[PRECIO]]</f>
        <v>0</v>
      </c>
      <c r="U22" s="17">
        <f>Tabla1[[#This Row],[RQ TOTAL]]*Tabla1[[#This Row],[PRECIO]]</f>
        <v>0</v>
      </c>
      <c r="V22" s="13" t="s">
        <v>83</v>
      </c>
      <c r="W22" s="13" t="s">
        <v>109</v>
      </c>
      <c r="X22" s="11">
        <v>30</v>
      </c>
      <c r="Y22" s="11"/>
      <c r="Z22" s="13"/>
      <c r="AA22" s="11"/>
      <c r="AB22" s="11" t="s">
        <v>113</v>
      </c>
    </row>
    <row r="23" spans="1:28" ht="69">
      <c r="A23" s="52" t="s">
        <v>111</v>
      </c>
      <c r="B23" s="1" t="s">
        <v>0</v>
      </c>
      <c r="C23" s="10">
        <v>5</v>
      </c>
      <c r="D23" s="3">
        <v>12</v>
      </c>
      <c r="E23" s="3">
        <v>0</v>
      </c>
      <c r="F23" s="3">
        <v>2</v>
      </c>
      <c r="G23" s="3">
        <v>0</v>
      </c>
      <c r="H23" s="3">
        <v>0</v>
      </c>
      <c r="I23" s="3">
        <v>0</v>
      </c>
      <c r="J23" s="3">
        <v>6</v>
      </c>
      <c r="K23" s="3">
        <v>1</v>
      </c>
      <c r="L23" s="3">
        <v>4</v>
      </c>
      <c r="M23" s="19">
        <f>SUM(Tabla1[[#This Row],[RQ ABC]],Tabla1[[#This Row],[RQ FRI]],Tabla1[[#This Row],[RQ  COLAN]],Tabla1[[#This Row],[RQ FRINOR]],Tabla1[[#This Row],[RQ M.ALTAIR]],Tabla1[[#This Row],[RQ ALTAIR]])</f>
        <v>25</v>
      </c>
      <c r="N23" s="3">
        <v>28.9</v>
      </c>
      <c r="O23" s="16">
        <f>Tabla1[[#This Row],[RQ ABC]]*Tabla1[[#This Row],[PRECIO]]</f>
        <v>346.79999999999995</v>
      </c>
      <c r="P23" s="16">
        <f>Tabla1[[#This Row],[RQ FRI]]*Tabla1[[#This Row],[PRECIO]]</f>
        <v>57.8</v>
      </c>
      <c r="Q23" s="16">
        <f>Tabla1[[#This Row],[RQ  COLAN]]*Tabla1[[#This Row],[PRECIO]]</f>
        <v>0</v>
      </c>
      <c r="R23" s="16">
        <f>Tabla1[[#This Row],[RQ FRINOR]]*Tabla1[[#This Row],[PRECIO]]</f>
        <v>173.39999999999998</v>
      </c>
      <c r="S23" s="16">
        <f>Tabla1[[#This Row],[RQ M.ALTAIR]]*Tabla1[[#This Row],[PRECIO]]</f>
        <v>28.9</v>
      </c>
      <c r="T23" s="16">
        <f>Tabla1[[#This Row],[RQ ALTAIR]]*Tabla1[[#This Row],[PRECIO]]</f>
        <v>115.6</v>
      </c>
      <c r="U23" s="16">
        <f>Tabla1[[#This Row],[RQ TOTAL]]*Tabla1[[#This Row],[PRECIO]]</f>
        <v>722.5</v>
      </c>
      <c r="V23" s="4" t="s">
        <v>59</v>
      </c>
      <c r="W23" s="4" t="s">
        <v>60</v>
      </c>
      <c r="X23" s="3">
        <v>16</v>
      </c>
      <c r="Y23" s="3">
        <v>2</v>
      </c>
      <c r="AA23" s="3">
        <v>6</v>
      </c>
      <c r="AB23" s="3" t="s">
        <v>113</v>
      </c>
    </row>
    <row r="24" spans="1:28" ht="27.6">
      <c r="A24" s="52"/>
      <c r="B24" s="1" t="s">
        <v>197</v>
      </c>
      <c r="C24" s="10">
        <v>0</v>
      </c>
      <c r="D24" s="3">
        <v>0</v>
      </c>
      <c r="E24" s="3">
        <v>0</v>
      </c>
      <c r="F24" s="3">
        <v>12</v>
      </c>
      <c r="G24" s="3">
        <v>0</v>
      </c>
      <c r="H24" s="3">
        <v>6</v>
      </c>
      <c r="I24" s="3">
        <v>0</v>
      </c>
      <c r="J24" s="3">
        <v>0</v>
      </c>
      <c r="K24" s="3">
        <v>0</v>
      </c>
      <c r="L24" s="3">
        <v>0</v>
      </c>
      <c r="M24" s="19">
        <f>SUM(Tabla1[[#This Row],[RQ ABC]],Tabla1[[#This Row],[RQ FRI]],Tabla1[[#This Row],[RQ  COLAN]],Tabla1[[#This Row],[RQ FRINOR]],Tabla1[[#This Row],[RQ M.ALTAIR]],Tabla1[[#This Row],[RQ ALTAIR]])</f>
        <v>18</v>
      </c>
      <c r="N24" s="3">
        <v>1.3</v>
      </c>
      <c r="O24" s="16">
        <f>Tabla1[[#This Row],[RQ ABC]]*Tabla1[[#This Row],[PRECIO]]</f>
        <v>0</v>
      </c>
      <c r="P24" s="16">
        <f>Tabla1[[#This Row],[RQ FRI]]*Tabla1[[#This Row],[PRECIO]]</f>
        <v>15.600000000000001</v>
      </c>
      <c r="Q24" s="16">
        <f>Tabla1[[#This Row],[RQ  COLAN]]*Tabla1[[#This Row],[PRECIO]]</f>
        <v>7.8000000000000007</v>
      </c>
      <c r="R24" s="16">
        <f>Tabla1[[#This Row],[RQ FRINOR]]*Tabla1[[#This Row],[PRECIO]]</f>
        <v>0</v>
      </c>
      <c r="S24" s="16">
        <f>Tabla1[[#This Row],[RQ M.ALTAIR]]*Tabla1[[#This Row],[PRECIO]]</f>
        <v>0</v>
      </c>
      <c r="T24" s="16">
        <f>Tabla1[[#This Row],[RQ ALTAIR]]*Tabla1[[#This Row],[PRECIO]]</f>
        <v>0</v>
      </c>
      <c r="U24" s="16">
        <f>Tabla1[[#This Row],[RQ TOTAL]]*Tabla1[[#This Row],[PRECIO]]</f>
        <v>23.400000000000002</v>
      </c>
      <c r="V24" s="4" t="s">
        <v>175</v>
      </c>
      <c r="W24" s="4" t="s">
        <v>60</v>
      </c>
      <c r="X24" s="3" t="s">
        <v>117</v>
      </c>
      <c r="Y24" s="3">
        <v>6</v>
      </c>
      <c r="Z24" s="4">
        <v>6</v>
      </c>
      <c r="AA24" s="3" t="s">
        <v>117</v>
      </c>
      <c r="AB24" s="3"/>
    </row>
    <row r="25" spans="1:28" s="14" customFormat="1" ht="14.4" customHeight="1">
      <c r="A25" s="55" t="s">
        <v>112</v>
      </c>
      <c r="B25" s="12" t="s">
        <v>1</v>
      </c>
      <c r="C25" s="11">
        <v>0</v>
      </c>
      <c r="D25" s="11">
        <v>5</v>
      </c>
      <c r="E25" s="11">
        <v>0</v>
      </c>
      <c r="F25" s="11">
        <v>2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1">
        <f>SUM(Tabla1[[#This Row],[RQ ABC]],Tabla1[[#This Row],[RQ FRI]],Tabla1[[#This Row],[RQ  COLAN]],Tabla1[[#This Row],[RQ FRINOR]],Tabla1[[#This Row],[RQ M.ALTAIR]],Tabla1[[#This Row],[RQ ALTAIR]])</f>
        <v>8</v>
      </c>
      <c r="N25" s="11">
        <v>483.1</v>
      </c>
      <c r="O25" s="17">
        <f>Tabla1[[#This Row],[RQ ABC]]*Tabla1[[#This Row],[PRECIO]]</f>
        <v>2415.5</v>
      </c>
      <c r="P25" s="17">
        <f>Tabla1[[#This Row],[RQ FRI]]*Tabla1[[#This Row],[PRECIO]]</f>
        <v>966.2</v>
      </c>
      <c r="Q25" s="17">
        <f>Tabla1[[#This Row],[RQ  COLAN]]*Tabla1[[#This Row],[PRECIO]]</f>
        <v>0</v>
      </c>
      <c r="R25" s="17">
        <f>Tabla1[[#This Row],[RQ FRINOR]]*Tabla1[[#This Row],[PRECIO]]</f>
        <v>0</v>
      </c>
      <c r="S25" s="17">
        <f>Tabla1[[#This Row],[RQ M.ALTAIR]]*Tabla1[[#This Row],[PRECIO]]</f>
        <v>0</v>
      </c>
      <c r="T25" s="17">
        <f>Tabla1[[#This Row],[RQ ALTAIR]]*Tabla1[[#This Row],[PRECIO]]</f>
        <v>483.1</v>
      </c>
      <c r="U25" s="17">
        <f>Tabla1[[#This Row],[RQ TOTAL]]*Tabla1[[#This Row],[PRECIO]]</f>
        <v>3864.8</v>
      </c>
      <c r="V25" s="13" t="s">
        <v>61</v>
      </c>
      <c r="W25" s="13" t="s">
        <v>62</v>
      </c>
      <c r="X25" s="11">
        <v>5</v>
      </c>
      <c r="Y25" s="11">
        <v>2</v>
      </c>
      <c r="Z25" s="13"/>
      <c r="AA25" s="11"/>
      <c r="AB25" s="11" t="s">
        <v>58</v>
      </c>
    </row>
    <row r="26" spans="1:28" ht="55.2">
      <c r="A26" s="55"/>
      <c r="B26" s="1" t="s">
        <v>7</v>
      </c>
      <c r="C26" s="10">
        <v>0</v>
      </c>
      <c r="D26" s="3">
        <v>12</v>
      </c>
      <c r="E26" s="3">
        <v>0</v>
      </c>
      <c r="F26" s="3">
        <v>4</v>
      </c>
      <c r="G26" s="3">
        <v>0</v>
      </c>
      <c r="H26" s="3">
        <v>2</v>
      </c>
      <c r="I26" s="3">
        <v>0</v>
      </c>
      <c r="J26" s="3">
        <v>0</v>
      </c>
      <c r="K26" s="3">
        <v>2</v>
      </c>
      <c r="L26" s="3">
        <v>4</v>
      </c>
      <c r="M26" s="19">
        <f>SUM(Tabla1[[#This Row],[RQ ABC]],Tabla1[[#This Row],[RQ FRI]],Tabla1[[#This Row],[RQ  COLAN]],Tabla1[[#This Row],[RQ FRINOR]],Tabla1[[#This Row],[RQ M.ALTAIR]],Tabla1[[#This Row],[RQ ALTAIR]])</f>
        <v>24</v>
      </c>
      <c r="N26" s="3">
        <v>59.9</v>
      </c>
      <c r="O26" s="16">
        <f>Tabla1[[#This Row],[RQ ABC]]*Tabla1[[#This Row],[PRECIO]]</f>
        <v>718.8</v>
      </c>
      <c r="P26" s="16">
        <f>Tabla1[[#This Row],[RQ FRI]]*Tabla1[[#This Row],[PRECIO]]</f>
        <v>239.6</v>
      </c>
      <c r="Q26" s="16">
        <f>Tabla1[[#This Row],[RQ  COLAN]]*Tabla1[[#This Row],[PRECIO]]</f>
        <v>119.8</v>
      </c>
      <c r="R26" s="16">
        <f>Tabla1[[#This Row],[RQ FRINOR]]*Tabla1[[#This Row],[PRECIO]]</f>
        <v>0</v>
      </c>
      <c r="S26" s="16">
        <f>Tabla1[[#This Row],[RQ M.ALTAIR]]*Tabla1[[#This Row],[PRECIO]]</f>
        <v>119.8</v>
      </c>
      <c r="T26" s="16">
        <f>Tabla1[[#This Row],[RQ ALTAIR]]*Tabla1[[#This Row],[PRECIO]]</f>
        <v>239.6</v>
      </c>
      <c r="U26" s="16">
        <f>Tabla1[[#This Row],[RQ TOTAL]]*Tabla1[[#This Row],[PRECIO]]</f>
        <v>1437.6</v>
      </c>
      <c r="V26" s="4" t="s">
        <v>63</v>
      </c>
      <c r="W26" s="4" t="s">
        <v>64</v>
      </c>
      <c r="X26" s="3">
        <v>11</v>
      </c>
      <c r="Y26" s="3">
        <v>3</v>
      </c>
      <c r="Z26" s="4">
        <v>2</v>
      </c>
      <c r="AA26" s="3" t="s">
        <v>117</v>
      </c>
      <c r="AB26" s="3" t="s">
        <v>58</v>
      </c>
    </row>
    <row r="27" spans="1:28" ht="41.4">
      <c r="A27" s="55"/>
      <c r="B27" s="1" t="s">
        <v>8</v>
      </c>
      <c r="C27" s="10">
        <v>10</v>
      </c>
      <c r="D27" s="3">
        <v>14</v>
      </c>
      <c r="E27" s="3">
        <v>0</v>
      </c>
      <c r="F27" s="3">
        <v>4</v>
      </c>
      <c r="G27" s="3">
        <v>0</v>
      </c>
      <c r="H27" s="3">
        <v>1</v>
      </c>
      <c r="I27" s="3">
        <v>1</v>
      </c>
      <c r="J27" s="3">
        <v>3</v>
      </c>
      <c r="K27" s="3">
        <v>3</v>
      </c>
      <c r="L27" s="3">
        <v>4</v>
      </c>
      <c r="M27" s="19">
        <f>SUM(Tabla1[[#This Row],[RQ ABC]],Tabla1[[#This Row],[RQ FRI]],Tabla1[[#This Row],[RQ  COLAN]],Tabla1[[#This Row],[RQ FRINOR]],Tabla1[[#This Row],[RQ M.ALTAIR]],Tabla1[[#This Row],[RQ ALTAIR]])</f>
        <v>29</v>
      </c>
      <c r="N27" s="3">
        <v>49.9</v>
      </c>
      <c r="O27" s="16">
        <f>Tabla1[[#This Row],[RQ ABC]]*Tabla1[[#This Row],[PRECIO]]</f>
        <v>698.6</v>
      </c>
      <c r="P27" s="16">
        <f>Tabla1[[#This Row],[RQ FRI]]*Tabla1[[#This Row],[PRECIO]]</f>
        <v>199.6</v>
      </c>
      <c r="Q27" s="16">
        <f>Tabla1[[#This Row],[RQ  COLAN]]*Tabla1[[#This Row],[PRECIO]]</f>
        <v>49.9</v>
      </c>
      <c r="R27" s="16">
        <f>Tabla1[[#This Row],[RQ FRINOR]]*Tabla1[[#This Row],[PRECIO]]</f>
        <v>149.69999999999999</v>
      </c>
      <c r="S27" s="16">
        <f>Tabla1[[#This Row],[RQ M.ALTAIR]]*Tabla1[[#This Row],[PRECIO]]</f>
        <v>149.69999999999999</v>
      </c>
      <c r="T27" s="16">
        <f>Tabla1[[#This Row],[RQ ALTAIR]]*Tabla1[[#This Row],[PRECIO]]</f>
        <v>199.6</v>
      </c>
      <c r="U27" s="16">
        <f>Tabla1[[#This Row],[RQ TOTAL]]*Tabla1[[#This Row],[PRECIO]]</f>
        <v>1447.1</v>
      </c>
      <c r="V27" s="4" t="s">
        <v>65</v>
      </c>
      <c r="W27" s="4" t="s">
        <v>66</v>
      </c>
      <c r="X27" s="3">
        <v>6</v>
      </c>
      <c r="Y27" s="3">
        <v>4</v>
      </c>
      <c r="Z27" s="4">
        <v>1</v>
      </c>
      <c r="AA27" s="3">
        <v>2</v>
      </c>
      <c r="AB27" s="3" t="s">
        <v>58</v>
      </c>
    </row>
    <row r="28" spans="1:28" ht="27.6">
      <c r="A28" s="55"/>
      <c r="B28" s="1" t="s">
        <v>9</v>
      </c>
      <c r="C28" s="10">
        <v>10</v>
      </c>
      <c r="D28" s="3">
        <v>15</v>
      </c>
      <c r="E28" s="3">
        <v>0</v>
      </c>
      <c r="F28" s="3">
        <v>2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4</v>
      </c>
      <c r="M28" s="19">
        <f>SUM(Tabla1[[#This Row],[RQ ABC]],Tabla1[[#This Row],[RQ FRI]],Tabla1[[#This Row],[RQ  COLAN]],Tabla1[[#This Row],[RQ FRINOR]],Tabla1[[#This Row],[RQ M.ALTAIR]],Tabla1[[#This Row],[RQ ALTAIR]])</f>
        <v>21</v>
      </c>
      <c r="N28" s="3">
        <v>65.25</v>
      </c>
      <c r="O28" s="16">
        <f>Tabla1[[#This Row],[RQ ABC]]*Tabla1[[#This Row],[PRECIO]]</f>
        <v>978.75</v>
      </c>
      <c r="P28" s="16">
        <f>Tabla1[[#This Row],[RQ FRI]]*Tabla1[[#This Row],[PRECIO]]</f>
        <v>130.5</v>
      </c>
      <c r="Q28" s="16">
        <f>Tabla1[[#This Row],[RQ  COLAN]]*Tabla1[[#This Row],[PRECIO]]</f>
        <v>0</v>
      </c>
      <c r="R28" s="16">
        <f>Tabla1[[#This Row],[RQ FRINOR]]*Tabla1[[#This Row],[PRECIO]]</f>
        <v>0</v>
      </c>
      <c r="S28" s="16">
        <f>Tabla1[[#This Row],[RQ M.ALTAIR]]*Tabla1[[#This Row],[PRECIO]]</f>
        <v>0</v>
      </c>
      <c r="T28" s="16">
        <f>Tabla1[[#This Row],[RQ ALTAIR]]*Tabla1[[#This Row],[PRECIO]]</f>
        <v>261</v>
      </c>
      <c r="U28" s="16">
        <f>Tabla1[[#This Row],[RQ TOTAL]]*Tabla1[[#This Row],[PRECIO]]</f>
        <v>1370.25</v>
      </c>
      <c r="V28" s="4" t="s">
        <v>61</v>
      </c>
      <c r="W28" s="4" t="s">
        <v>62</v>
      </c>
      <c r="X28" s="3">
        <v>5</v>
      </c>
      <c r="Y28" s="3">
        <v>2</v>
      </c>
      <c r="AA28" s="3"/>
      <c r="AB28" s="3" t="s">
        <v>58</v>
      </c>
    </row>
    <row r="29" spans="1:28">
      <c r="A29" s="55"/>
      <c r="B29" s="1" t="s">
        <v>194</v>
      </c>
      <c r="C29" s="10">
        <v>0</v>
      </c>
      <c r="D29" s="3">
        <v>0</v>
      </c>
      <c r="E29" s="3">
        <v>0</v>
      </c>
      <c r="F29" s="3">
        <v>3</v>
      </c>
      <c r="G29" s="3">
        <v>0</v>
      </c>
      <c r="H29" s="3">
        <v>0</v>
      </c>
      <c r="I29" s="3">
        <v>0</v>
      </c>
      <c r="J29" s="3">
        <v>0</v>
      </c>
      <c r="K29" s="3">
        <v>3</v>
      </c>
      <c r="L29" s="3">
        <v>6</v>
      </c>
      <c r="M29" s="19">
        <f>SUM(Tabla1[[#This Row],[RQ ABC]],Tabla1[[#This Row],[RQ FRI]],Tabla1[[#This Row],[RQ  COLAN]],Tabla1[[#This Row],[RQ FRINOR]],Tabla1[[#This Row],[RQ M.ALTAIR]],Tabla1[[#This Row],[RQ ALTAIR]])</f>
        <v>12</v>
      </c>
      <c r="N29" s="3">
        <v>40.229999999999997</v>
      </c>
      <c r="O29" s="16">
        <f>Tabla1[[#This Row],[RQ ABC]]*Tabla1[[#This Row],[PRECIO]]</f>
        <v>0</v>
      </c>
      <c r="P29" s="16">
        <f>Tabla1[[#This Row],[RQ FRI]]*Tabla1[[#This Row],[PRECIO]]</f>
        <v>120.69</v>
      </c>
      <c r="Q29" s="16">
        <f>Tabla1[[#This Row],[RQ  COLAN]]*Tabla1[[#This Row],[PRECIO]]</f>
        <v>0</v>
      </c>
      <c r="R29" s="16">
        <f>Tabla1[[#This Row],[RQ FRINOR]]*Tabla1[[#This Row],[PRECIO]]</f>
        <v>0</v>
      </c>
      <c r="S29" s="16">
        <f>Tabla1[[#This Row],[RQ M.ALTAIR]]*Tabla1[[#This Row],[PRECIO]]</f>
        <v>120.69</v>
      </c>
      <c r="T29" s="16">
        <f>Tabla1[[#This Row],[RQ ALTAIR]]*Tabla1[[#This Row],[PRECIO]]</f>
        <v>241.38</v>
      </c>
      <c r="U29" s="16">
        <f>Tabla1[[#This Row],[RQ TOTAL]]*Tabla1[[#This Row],[PRECIO]]</f>
        <v>482.76</v>
      </c>
      <c r="V29" s="4" t="s">
        <v>195</v>
      </c>
      <c r="W29" s="4" t="s">
        <v>89</v>
      </c>
      <c r="X29" s="3" t="s">
        <v>117</v>
      </c>
      <c r="Y29" s="3">
        <v>2</v>
      </c>
      <c r="AA29" s="3"/>
      <c r="AB29" s="3"/>
    </row>
    <row r="30" spans="1:28">
      <c r="A30" s="55"/>
      <c r="B30" s="1" t="s">
        <v>114</v>
      </c>
      <c r="C30" s="10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19">
        <f>SUM(Tabla1[[#This Row],[RQ ABC]],Tabla1[[#This Row],[RQ FRI]],Tabla1[[#This Row],[RQ  COLAN]],Tabla1[[#This Row],[RQ FRINOR]],Tabla1[[#This Row],[RQ M.ALTAIR]],Tabla1[[#This Row],[RQ ALTAIR]])</f>
        <v>0</v>
      </c>
      <c r="N30" s="3">
        <v>0.9</v>
      </c>
      <c r="O30" s="16">
        <f>Tabla1[[#This Row],[RQ ABC]]*Tabla1[[#This Row],[PRECIO]]</f>
        <v>0</v>
      </c>
      <c r="P30" s="16">
        <f>Tabla1[[#This Row],[RQ FRI]]*Tabla1[[#This Row],[PRECIO]]</f>
        <v>0</v>
      </c>
      <c r="Q30" s="16">
        <f>Tabla1[[#This Row],[RQ  COLAN]]*Tabla1[[#This Row],[PRECIO]]</f>
        <v>0</v>
      </c>
      <c r="R30" s="16">
        <f>Tabla1[[#This Row],[RQ FRINOR]]*Tabla1[[#This Row],[PRECIO]]</f>
        <v>0</v>
      </c>
      <c r="S30" s="16">
        <f>Tabla1[[#This Row],[RQ M.ALTAIR]]*Tabla1[[#This Row],[PRECIO]]</f>
        <v>0</v>
      </c>
      <c r="T30" s="16">
        <f>Tabla1[[#This Row],[RQ ALTAIR]]*Tabla1[[#This Row],[PRECIO]]</f>
        <v>0</v>
      </c>
      <c r="U30" s="16">
        <f>Tabla1[[#This Row],[RQ TOTAL]]*Tabla1[[#This Row],[PRECIO]]</f>
        <v>0</v>
      </c>
      <c r="V30" s="4" t="s">
        <v>115</v>
      </c>
      <c r="W30" s="4" t="s">
        <v>116</v>
      </c>
      <c r="X30" s="3" t="s">
        <v>117</v>
      </c>
      <c r="AA30" s="3"/>
      <c r="AB30" s="3" t="s">
        <v>118</v>
      </c>
    </row>
    <row r="31" spans="1:28" ht="96.6">
      <c r="A31" s="51" t="s">
        <v>82</v>
      </c>
      <c r="B31" s="1" t="s">
        <v>244</v>
      </c>
      <c r="C31" s="10">
        <v>0</v>
      </c>
      <c r="D31" s="3">
        <v>3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6</v>
      </c>
      <c r="K31" s="3">
        <v>1</v>
      </c>
      <c r="L31" s="3">
        <v>3</v>
      </c>
      <c r="M31" s="19">
        <f>SUM(Tabla1[[#This Row],[RQ ABC]],Tabla1[[#This Row],[RQ FRI]],Tabla1[[#This Row],[RQ  COLAN]],Tabla1[[#This Row],[RQ FRINOR]],Tabla1[[#This Row],[RQ M.ALTAIR]],Tabla1[[#This Row],[RQ ALTAIR]])</f>
        <v>13</v>
      </c>
      <c r="N31" s="3">
        <v>46.9</v>
      </c>
      <c r="O31" s="16">
        <f>Tabla1[[#This Row],[RQ ABC]]*Tabla1[[#This Row],[PRECIO]]</f>
        <v>140.69999999999999</v>
      </c>
      <c r="P31" s="16">
        <f>Tabla1[[#This Row],[RQ FRI]]*Tabla1[[#This Row],[PRECIO]]</f>
        <v>0</v>
      </c>
      <c r="Q31" s="16">
        <f>Tabla1[[#This Row],[RQ  COLAN]]*Tabla1[[#This Row],[PRECIO]]</f>
        <v>0</v>
      </c>
      <c r="R31" s="16">
        <f>Tabla1[[#This Row],[RQ FRINOR]]*Tabla1[[#This Row],[PRECIO]]</f>
        <v>281.39999999999998</v>
      </c>
      <c r="S31" s="16">
        <f>Tabla1[[#This Row],[RQ M.ALTAIR]]*Tabla1[[#This Row],[PRECIO]]</f>
        <v>46.9</v>
      </c>
      <c r="T31" s="16">
        <f>Tabla1[[#This Row],[RQ ALTAIR]]*Tabla1[[#This Row],[PRECIO]]</f>
        <v>140.69999999999999</v>
      </c>
      <c r="U31" s="16">
        <f>Tabla1[[#This Row],[RQ TOTAL]]*Tabla1[[#This Row],[PRECIO]]</f>
        <v>609.69999999999993</v>
      </c>
      <c r="V31" s="4" t="s">
        <v>80</v>
      </c>
      <c r="W31" s="4" t="s">
        <v>82</v>
      </c>
      <c r="X31" s="3">
        <v>2</v>
      </c>
      <c r="AA31" s="3">
        <v>6</v>
      </c>
      <c r="AB31" s="4" t="s">
        <v>81</v>
      </c>
    </row>
    <row r="32" spans="1:28" s="7" customFormat="1" ht="27.6">
      <c r="A32" s="51"/>
      <c r="B32" s="9" t="s">
        <v>245</v>
      </c>
      <c r="C32" s="5">
        <v>0</v>
      </c>
      <c r="D32" s="5">
        <v>0</v>
      </c>
      <c r="E32" s="5">
        <v>0</v>
      </c>
      <c r="F32" s="5">
        <v>6</v>
      </c>
      <c r="G32" s="5">
        <v>0</v>
      </c>
      <c r="H32" s="5">
        <v>4</v>
      </c>
      <c r="I32" s="5">
        <v>0</v>
      </c>
      <c r="J32" s="5">
        <v>0</v>
      </c>
      <c r="K32" s="5">
        <v>2</v>
      </c>
      <c r="L32" s="5">
        <v>2</v>
      </c>
      <c r="M32" s="5">
        <f>SUM(Tabla1[[#This Row],[RQ ABC]],Tabla1[[#This Row],[RQ FRI]],Tabla1[[#This Row],[RQ  COLAN]],Tabla1[[#This Row],[RQ FRINOR]],Tabla1[[#This Row],[RQ M.ALTAIR]],Tabla1[[#This Row],[RQ ALTAIR]])</f>
        <v>14</v>
      </c>
      <c r="N32" s="5">
        <v>15</v>
      </c>
      <c r="O32" s="20">
        <f>Tabla1[[#This Row],[RQ ABC]]*Tabla1[[#This Row],[PRECIO]]</f>
        <v>0</v>
      </c>
      <c r="P32" s="20">
        <f>Tabla1[[#This Row],[RQ FRI]]*Tabla1[[#This Row],[PRECIO]]</f>
        <v>90</v>
      </c>
      <c r="Q32" s="20">
        <f>Tabla1[[#This Row],[RQ  COLAN]]*Tabla1[[#This Row],[PRECIO]]</f>
        <v>60</v>
      </c>
      <c r="R32" s="20">
        <f>Tabla1[[#This Row],[RQ FRINOR]]*Tabla1[[#This Row],[PRECIO]]</f>
        <v>0</v>
      </c>
      <c r="S32" s="20">
        <f>Tabla1[[#This Row],[RQ M.ALTAIR]]*Tabla1[[#This Row],[PRECIO]]</f>
        <v>30</v>
      </c>
      <c r="T32" s="20">
        <f>Tabla1[[#This Row],[RQ ALTAIR]]*Tabla1[[#This Row],[PRECIO]]</f>
        <v>30</v>
      </c>
      <c r="U32" s="20">
        <f>Tabla1[[#This Row],[RQ TOTAL]]*Tabla1[[#This Row],[PRECIO]]</f>
        <v>210</v>
      </c>
      <c r="V32" s="8" t="s">
        <v>175</v>
      </c>
      <c r="W32" s="8" t="s">
        <v>177</v>
      </c>
      <c r="X32" s="5" t="s">
        <v>117</v>
      </c>
      <c r="Y32" s="5">
        <v>6</v>
      </c>
      <c r="Z32" s="8"/>
      <c r="AA32" s="5"/>
      <c r="AB32" s="5"/>
    </row>
    <row r="33" spans="1:28" ht="55.2">
      <c r="A33" s="51"/>
      <c r="B33" s="1" t="s">
        <v>246</v>
      </c>
      <c r="C33" s="10">
        <v>0</v>
      </c>
      <c r="D33" s="3">
        <v>0</v>
      </c>
      <c r="E33" s="3">
        <v>0</v>
      </c>
      <c r="F33" s="3">
        <v>2</v>
      </c>
      <c r="G33" s="3">
        <v>0</v>
      </c>
      <c r="H33" s="3">
        <v>1</v>
      </c>
      <c r="I33" s="3">
        <v>0</v>
      </c>
      <c r="J33" s="3">
        <v>1</v>
      </c>
      <c r="K33" s="3">
        <v>0</v>
      </c>
      <c r="L33" s="3">
        <v>0</v>
      </c>
      <c r="M33" s="19">
        <f>SUM(Tabla1[[#This Row],[RQ ABC]],Tabla1[[#This Row],[RQ FRI]],Tabla1[[#This Row],[RQ  COLAN]],Tabla1[[#This Row],[RQ FRINOR]],Tabla1[[#This Row],[RQ M.ALTAIR]],Tabla1[[#This Row],[RQ ALTAIR]])</f>
        <v>4</v>
      </c>
      <c r="N33" s="3">
        <v>15</v>
      </c>
      <c r="O33" s="16">
        <f>Tabla1[[#This Row],[RQ ABC]]*Tabla1[[#This Row],[PRECIO]]</f>
        <v>0</v>
      </c>
      <c r="P33" s="16">
        <f>Tabla1[[#This Row],[RQ FRI]]*Tabla1[[#This Row],[PRECIO]]</f>
        <v>30</v>
      </c>
      <c r="Q33" s="16">
        <f>Tabla1[[#This Row],[RQ  COLAN]]*Tabla1[[#This Row],[PRECIO]]</f>
        <v>15</v>
      </c>
      <c r="R33" s="16">
        <f>Tabla1[[#This Row],[RQ FRINOR]]*Tabla1[[#This Row],[PRECIO]]</f>
        <v>15</v>
      </c>
      <c r="S33" s="16">
        <f>Tabla1[[#This Row],[RQ M.ALTAIR]]*Tabla1[[#This Row],[PRECIO]]</f>
        <v>0</v>
      </c>
      <c r="T33" s="16">
        <f>Tabla1[[#This Row],[RQ ALTAIR]]*Tabla1[[#This Row],[PRECIO]]</f>
        <v>0</v>
      </c>
      <c r="U33" s="16">
        <f>Tabla1[[#This Row],[RQ TOTAL]]*Tabla1[[#This Row],[PRECIO]]</f>
        <v>60</v>
      </c>
      <c r="V33" s="4" t="s">
        <v>191</v>
      </c>
      <c r="W33" s="4" t="s">
        <v>82</v>
      </c>
      <c r="X33" s="3" t="s">
        <v>117</v>
      </c>
      <c r="Y33" s="3">
        <v>2</v>
      </c>
      <c r="AA33" s="3">
        <v>1</v>
      </c>
      <c r="AB33" s="4" t="s">
        <v>81</v>
      </c>
    </row>
    <row r="34" spans="1:28">
      <c r="A34" s="51"/>
      <c r="B34" s="1" t="s">
        <v>53</v>
      </c>
      <c r="C34" s="10">
        <v>0</v>
      </c>
      <c r="D34" s="3">
        <v>0</v>
      </c>
      <c r="E34" s="3">
        <v>0</v>
      </c>
      <c r="F34" s="3">
        <v>20</v>
      </c>
      <c r="G34" s="3">
        <v>0</v>
      </c>
      <c r="H34" s="3">
        <v>0</v>
      </c>
      <c r="I34" s="3">
        <v>4</v>
      </c>
      <c r="J34" s="3">
        <v>12</v>
      </c>
      <c r="K34" s="3">
        <v>6</v>
      </c>
      <c r="L34" s="3">
        <v>12</v>
      </c>
      <c r="M34" s="19">
        <f>SUM(Tabla1[[#This Row],[RQ ABC]],Tabla1[[#This Row],[RQ FRI]],Tabla1[[#This Row],[RQ  COLAN]],Tabla1[[#This Row],[RQ FRINOR]],Tabla1[[#This Row],[RQ M.ALTAIR]],Tabla1[[#This Row],[RQ ALTAIR]])</f>
        <v>50</v>
      </c>
      <c r="N34" s="3">
        <v>1.04</v>
      </c>
      <c r="O34" s="16">
        <f>Tabla1[[#This Row],[RQ ABC]]*Tabla1[[#This Row],[PRECIO]]</f>
        <v>0</v>
      </c>
      <c r="P34" s="16">
        <f>Tabla1[[#This Row],[RQ FRI]]*Tabla1[[#This Row],[PRECIO]]</f>
        <v>20.8</v>
      </c>
      <c r="Q34" s="16">
        <f>Tabla1[[#This Row],[RQ  COLAN]]*Tabla1[[#This Row],[PRECIO]]</f>
        <v>0</v>
      </c>
      <c r="R34" s="16">
        <f>Tabla1[[#This Row],[RQ FRINOR]]*Tabla1[[#This Row],[PRECIO]]</f>
        <v>12.48</v>
      </c>
      <c r="S34" s="16">
        <f>Tabla1[[#This Row],[RQ M.ALTAIR]]*Tabla1[[#This Row],[PRECIO]]</f>
        <v>6.24</v>
      </c>
      <c r="T34" s="16">
        <f>Tabla1[[#This Row],[RQ ALTAIR]]*Tabla1[[#This Row],[PRECIO]]</f>
        <v>12.48</v>
      </c>
      <c r="U34" s="16">
        <f>Tabla1[[#This Row],[RQ TOTAL]]*Tabla1[[#This Row],[PRECIO]]</f>
        <v>52</v>
      </c>
      <c r="V34" s="4" t="s">
        <v>153</v>
      </c>
      <c r="W34" s="4" t="s">
        <v>82</v>
      </c>
      <c r="X34" s="3" t="s">
        <v>117</v>
      </c>
      <c r="Y34" s="3">
        <v>17</v>
      </c>
      <c r="Z34" s="4" t="s">
        <v>117</v>
      </c>
      <c r="AA34" s="3">
        <v>16</v>
      </c>
      <c r="AB34" s="3" t="s">
        <v>58</v>
      </c>
    </row>
    <row r="35" spans="1:28" s="25" customFormat="1" ht="27.6">
      <c r="A35" s="51"/>
      <c r="B35" s="21" t="s">
        <v>37</v>
      </c>
      <c r="C35" s="22">
        <v>5</v>
      </c>
      <c r="D35" s="22">
        <v>16</v>
      </c>
      <c r="E35" s="22">
        <v>0</v>
      </c>
      <c r="F35" s="22">
        <v>12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6</v>
      </c>
      <c r="M35" s="22">
        <f>SUM(Tabla1[[#This Row],[RQ ABC]],Tabla1[[#This Row],[RQ FRI]],Tabla1[[#This Row],[RQ  COLAN]],Tabla1[[#This Row],[RQ FRINOR]],Tabla1[[#This Row],[RQ M.ALTAIR]],Tabla1[[#This Row],[RQ ALTAIR]])</f>
        <v>34</v>
      </c>
      <c r="N35" s="22">
        <v>13.55</v>
      </c>
      <c r="O35" s="23">
        <f>Tabla1[[#This Row],[RQ ABC]]*Tabla1[[#This Row],[PRECIO]]</f>
        <v>216.8</v>
      </c>
      <c r="P35" s="23">
        <f>Tabla1[[#This Row],[RQ FRI]]*Tabla1[[#This Row],[PRECIO]]</f>
        <v>162.60000000000002</v>
      </c>
      <c r="Q35" s="23">
        <f>Tabla1[[#This Row],[RQ  COLAN]]*Tabla1[[#This Row],[PRECIO]]</f>
        <v>0</v>
      </c>
      <c r="R35" s="23">
        <f>Tabla1[[#This Row],[RQ FRINOR]]*Tabla1[[#This Row],[PRECIO]]</f>
        <v>0</v>
      </c>
      <c r="S35" s="23">
        <f>Tabla1[[#This Row],[RQ M.ALTAIR]]*Tabla1[[#This Row],[PRECIO]]</f>
        <v>0</v>
      </c>
      <c r="T35" s="23">
        <f>Tabla1[[#This Row],[RQ ALTAIR]]*Tabla1[[#This Row],[PRECIO]]</f>
        <v>81.300000000000011</v>
      </c>
      <c r="U35" s="23">
        <f>Tabla1[[#This Row],[RQ TOTAL]]*Tabla1[[#This Row],[PRECIO]]</f>
        <v>460.70000000000005</v>
      </c>
      <c r="V35" s="24" t="s">
        <v>67</v>
      </c>
      <c r="W35" s="24" t="s">
        <v>68</v>
      </c>
      <c r="X35" s="22">
        <v>13</v>
      </c>
      <c r="Y35" s="22">
        <v>8</v>
      </c>
      <c r="Z35" s="24"/>
      <c r="AA35" s="22"/>
      <c r="AB35" s="22" t="s">
        <v>58</v>
      </c>
    </row>
    <row r="36" spans="1:28" hidden="1">
      <c r="A36" s="51"/>
      <c r="B36" s="1" t="s">
        <v>43</v>
      </c>
      <c r="C36" s="10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19">
        <f>SUM(Tabla1[[#This Row],[RQ ABC]],Tabla1[[#This Row],[RQ FRI]],Tabla1[[#This Row],[RQ  COLAN]],Tabla1[[#This Row],[RQ FRINOR]],Tabla1[[#This Row],[RQ M.ALTAIR]],Tabla1[[#This Row],[RQ ALTAIR]])</f>
        <v>0</v>
      </c>
      <c r="N36" s="3">
        <v>220</v>
      </c>
      <c r="O36" s="16">
        <f>Tabla1[[#This Row],[RQ ABC]]*Tabla1[[#This Row],[PRECIO]]</f>
        <v>0</v>
      </c>
      <c r="P36" s="16">
        <f>Tabla1[[#This Row],[RQ FRI]]*Tabla1[[#This Row],[PRECIO]]</f>
        <v>0</v>
      </c>
      <c r="Q36" s="16">
        <f>Tabla1[[#This Row],[RQ  COLAN]]*Tabla1[[#This Row],[PRECIO]]</f>
        <v>0</v>
      </c>
      <c r="R36" s="16">
        <f>Tabla1[[#This Row],[RQ FRINOR]]*Tabla1[[#This Row],[PRECIO]]</f>
        <v>0</v>
      </c>
      <c r="S36" s="16">
        <f>Tabla1[[#This Row],[RQ M.ALTAIR]]*Tabla1[[#This Row],[PRECIO]]</f>
        <v>0</v>
      </c>
      <c r="T36" s="16">
        <f>Tabla1[[#This Row],[RQ ALTAIR]]*Tabla1[[#This Row],[PRECIO]]</f>
        <v>0</v>
      </c>
      <c r="U36" s="16">
        <f>Tabla1[[#This Row],[RQ TOTAL]]*Tabla1[[#This Row],[PRECIO]]</f>
        <v>0</v>
      </c>
      <c r="V36" s="4" t="s">
        <v>88</v>
      </c>
      <c r="W36" s="4" t="s">
        <v>89</v>
      </c>
      <c r="X36" s="3">
        <v>4</v>
      </c>
      <c r="AA36" s="3"/>
      <c r="AB36" s="3" t="s">
        <v>74</v>
      </c>
    </row>
    <row r="37" spans="1:28">
      <c r="A37" s="51"/>
      <c r="B37" s="1" t="s">
        <v>49</v>
      </c>
      <c r="C37" s="10">
        <v>0</v>
      </c>
      <c r="D37" s="3">
        <v>2</v>
      </c>
      <c r="E37" s="3">
        <v>0</v>
      </c>
      <c r="F37" s="3">
        <v>1</v>
      </c>
      <c r="G37" s="3">
        <v>0</v>
      </c>
      <c r="H37" s="3">
        <v>0</v>
      </c>
      <c r="I37" s="3">
        <v>0</v>
      </c>
      <c r="J37" s="3">
        <v>1</v>
      </c>
      <c r="K37" s="3">
        <v>0</v>
      </c>
      <c r="L37" s="3">
        <v>1</v>
      </c>
      <c r="M37" s="19">
        <f>SUM(Tabla1[[#This Row],[RQ ABC]],Tabla1[[#This Row],[RQ FRI]],Tabla1[[#This Row],[RQ  COLAN]],Tabla1[[#This Row],[RQ FRINOR]],Tabla1[[#This Row],[RQ M.ALTAIR]],Tabla1[[#This Row],[RQ ALTAIR]])</f>
        <v>5</v>
      </c>
      <c r="N37" s="3">
        <v>33.9</v>
      </c>
      <c r="O37" s="16">
        <f>Tabla1[[#This Row],[RQ ABC]]*Tabla1[[#This Row],[PRECIO]]</f>
        <v>67.8</v>
      </c>
      <c r="P37" s="16">
        <f>Tabla1[[#This Row],[RQ FRI]]*Tabla1[[#This Row],[PRECIO]]</f>
        <v>33.9</v>
      </c>
      <c r="Q37" s="16">
        <f>Tabla1[[#This Row],[RQ  COLAN]]*Tabla1[[#This Row],[PRECIO]]</f>
        <v>0</v>
      </c>
      <c r="R37" s="16">
        <f>Tabla1[[#This Row],[RQ FRINOR]]*Tabla1[[#This Row],[PRECIO]]</f>
        <v>33.9</v>
      </c>
      <c r="S37" s="16">
        <f>Tabla1[[#This Row],[RQ M.ALTAIR]]*Tabla1[[#This Row],[PRECIO]]</f>
        <v>0</v>
      </c>
      <c r="T37" s="16">
        <f>Tabla1[[#This Row],[RQ ALTAIR]]*Tabla1[[#This Row],[PRECIO]]</f>
        <v>33.9</v>
      </c>
      <c r="U37" s="16">
        <f>Tabla1[[#This Row],[RQ TOTAL]]*Tabla1[[#This Row],[PRECIO]]</f>
        <v>169.5</v>
      </c>
      <c r="V37" s="4" t="s">
        <v>88</v>
      </c>
      <c r="W37" s="4" t="s">
        <v>89</v>
      </c>
      <c r="X37" s="3">
        <v>4</v>
      </c>
      <c r="Y37" s="3">
        <v>2</v>
      </c>
      <c r="AA37" s="3">
        <v>1</v>
      </c>
      <c r="AB37" s="3" t="s">
        <v>74</v>
      </c>
    </row>
    <row r="38" spans="1:28">
      <c r="A38" s="51"/>
      <c r="B38" s="1" t="s">
        <v>233</v>
      </c>
      <c r="C38" s="10"/>
      <c r="D38" s="3">
        <v>36</v>
      </c>
      <c r="E38" s="3"/>
      <c r="F38" s="3">
        <v>2</v>
      </c>
      <c r="G38" s="3"/>
      <c r="H38" s="3">
        <v>0</v>
      </c>
      <c r="I38" s="3"/>
      <c r="J38" s="3">
        <v>2</v>
      </c>
      <c r="K38" s="3">
        <v>0</v>
      </c>
      <c r="L38" s="3">
        <v>2</v>
      </c>
      <c r="M38" s="19">
        <f>SUM(Tabla1[[#This Row],[RQ ABC]],Tabla1[[#This Row],[RQ FRI]],Tabla1[[#This Row],[RQ  COLAN]],Tabla1[[#This Row],[RQ FRINOR]],Tabla1[[#This Row],[RQ M.ALTAIR]],Tabla1[[#This Row],[RQ ALTAIR]])</f>
        <v>42</v>
      </c>
      <c r="N38" s="3">
        <v>1.5</v>
      </c>
      <c r="O38" s="16">
        <f>Tabla1[[#This Row],[RQ ABC]]*Tabla1[[#This Row],[PRECIO]]</f>
        <v>54</v>
      </c>
      <c r="P38" s="16">
        <f>Tabla1[[#This Row],[RQ FRI]]*Tabla1[[#This Row],[PRECIO]]</f>
        <v>3</v>
      </c>
      <c r="Q38" s="16">
        <f>Tabla1[[#This Row],[RQ  COLAN]]*Tabla1[[#This Row],[PRECIO]]</f>
        <v>0</v>
      </c>
      <c r="R38" s="16">
        <f>Tabla1[[#This Row],[RQ FRINOR]]*Tabla1[[#This Row],[PRECIO]]</f>
        <v>3</v>
      </c>
      <c r="S38" s="16">
        <f>Tabla1[[#This Row],[RQ M.ALTAIR]]*Tabla1[[#This Row],[PRECIO]]</f>
        <v>0</v>
      </c>
      <c r="T38" s="16">
        <f>Tabla1[[#This Row],[RQ ALTAIR]]*Tabla1[[#This Row],[PRECIO]]</f>
        <v>3</v>
      </c>
      <c r="U38" s="16">
        <f>Tabla1[[#This Row],[RQ TOTAL]]*Tabla1[[#This Row],[PRECIO]]</f>
        <v>63</v>
      </c>
      <c r="W38" s="4"/>
      <c r="AA38" s="3"/>
      <c r="AB38" s="3"/>
    </row>
    <row r="39" spans="1:28" s="25" customFormat="1" ht="69">
      <c r="A39" s="51"/>
      <c r="B39" s="21" t="s">
        <v>50</v>
      </c>
      <c r="C39" s="22">
        <v>5</v>
      </c>
      <c r="D39" s="22">
        <v>35</v>
      </c>
      <c r="E39" s="22">
        <v>0</v>
      </c>
      <c r="F39" s="22">
        <v>5</v>
      </c>
      <c r="G39" s="22">
        <v>0</v>
      </c>
      <c r="H39" s="22">
        <v>6</v>
      </c>
      <c r="I39" s="22">
        <v>0</v>
      </c>
      <c r="J39" s="22">
        <v>6</v>
      </c>
      <c r="K39" s="22">
        <v>6</v>
      </c>
      <c r="L39" s="22">
        <v>10</v>
      </c>
      <c r="M39" s="22">
        <f>SUM(Tabla1[[#This Row],[RQ ABC]],Tabla1[[#This Row],[RQ FRI]],Tabla1[[#This Row],[RQ  COLAN]],Tabla1[[#This Row],[RQ FRINOR]],Tabla1[[#This Row],[RQ M.ALTAIR]],Tabla1[[#This Row],[RQ ALTAIR]])</f>
        <v>68</v>
      </c>
      <c r="N39" s="22">
        <v>14.9</v>
      </c>
      <c r="O39" s="23">
        <f>Tabla1[[#This Row],[RQ ABC]]*Tabla1[[#This Row],[PRECIO]]</f>
        <v>521.5</v>
      </c>
      <c r="P39" s="23">
        <f>Tabla1[[#This Row],[RQ FRI]]*Tabla1[[#This Row],[PRECIO]]</f>
        <v>74.5</v>
      </c>
      <c r="Q39" s="23">
        <f>Tabla1[[#This Row],[RQ  COLAN]]*Tabla1[[#This Row],[PRECIO]]</f>
        <v>89.4</v>
      </c>
      <c r="R39" s="23">
        <f>Tabla1[[#This Row],[RQ FRINOR]]*Tabla1[[#This Row],[PRECIO]]</f>
        <v>89.4</v>
      </c>
      <c r="S39" s="23">
        <f>Tabla1[[#This Row],[RQ M.ALTAIR]]*Tabla1[[#This Row],[PRECIO]]</f>
        <v>89.4</v>
      </c>
      <c r="T39" s="23">
        <f>Tabla1[[#This Row],[RQ ALTAIR]]*Tabla1[[#This Row],[PRECIO]]</f>
        <v>149</v>
      </c>
      <c r="U39" s="23">
        <f>Tabla1[[#This Row],[RQ TOTAL]]*Tabla1[[#This Row],[PRECIO]]</f>
        <v>1013.2</v>
      </c>
      <c r="V39" s="24" t="s">
        <v>91</v>
      </c>
      <c r="W39" s="24" t="s">
        <v>92</v>
      </c>
      <c r="X39" s="22">
        <v>33</v>
      </c>
      <c r="Y39" s="22">
        <v>5</v>
      </c>
      <c r="Z39" s="24"/>
      <c r="AA39" s="22">
        <v>6</v>
      </c>
      <c r="AB39" s="22" t="s">
        <v>58</v>
      </c>
    </row>
    <row r="40" spans="1:28" s="25" customFormat="1">
      <c r="A40" s="51"/>
      <c r="B40" s="21" t="s">
        <v>192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1</v>
      </c>
      <c r="K40" s="22">
        <v>0</v>
      </c>
      <c r="L40" s="22">
        <v>0</v>
      </c>
      <c r="M40" s="22">
        <f>SUM(Tabla1[[#This Row],[RQ ABC]],Tabla1[[#This Row],[RQ FRI]],Tabla1[[#This Row],[RQ  COLAN]],Tabla1[[#This Row],[RQ FRINOR]],Tabla1[[#This Row],[RQ M.ALTAIR]],Tabla1[[#This Row],[RQ ALTAIR]])</f>
        <v>1</v>
      </c>
      <c r="N40" s="22"/>
      <c r="O40" s="23">
        <f>Tabla1[[#This Row],[RQ ABC]]*Tabla1[[#This Row],[PRECIO]]</f>
        <v>0</v>
      </c>
      <c r="P40" s="23">
        <f>Tabla1[[#This Row],[RQ FRI]]*Tabla1[[#This Row],[PRECIO]]</f>
        <v>0</v>
      </c>
      <c r="Q40" s="23">
        <f>Tabla1[[#This Row],[RQ  COLAN]]*Tabla1[[#This Row],[PRECIO]]</f>
        <v>0</v>
      </c>
      <c r="R40" s="23">
        <f>Tabla1[[#This Row],[RQ FRINOR]]*Tabla1[[#This Row],[PRECIO]]</f>
        <v>0</v>
      </c>
      <c r="S40" s="23">
        <f>Tabla1[[#This Row],[RQ M.ALTAIR]]*Tabla1[[#This Row],[PRECIO]]</f>
        <v>0</v>
      </c>
      <c r="T40" s="23">
        <f>Tabla1[[#This Row],[RQ ALTAIR]]*Tabla1[[#This Row],[PRECIO]]</f>
        <v>0</v>
      </c>
      <c r="U40" s="23">
        <f>Tabla1[[#This Row],[RQ TOTAL]]*Tabla1[[#This Row],[PRECIO]]</f>
        <v>0</v>
      </c>
      <c r="V40" s="24" t="s">
        <v>193</v>
      </c>
      <c r="W40" s="24" t="s">
        <v>89</v>
      </c>
      <c r="X40" s="22" t="s">
        <v>117</v>
      </c>
      <c r="Y40" s="22"/>
      <c r="Z40" s="24"/>
      <c r="AA40" s="22">
        <v>1</v>
      </c>
      <c r="AB40" s="22" t="s">
        <v>58</v>
      </c>
    </row>
    <row r="41" spans="1:28" ht="27.6">
      <c r="A41" s="51"/>
      <c r="B41" s="1" t="s">
        <v>54</v>
      </c>
      <c r="C41" s="10">
        <v>0</v>
      </c>
      <c r="D41" s="3">
        <v>3</v>
      </c>
      <c r="E41" s="3">
        <v>0</v>
      </c>
      <c r="F41" s="3">
        <v>1</v>
      </c>
      <c r="G41" s="3">
        <v>0</v>
      </c>
      <c r="H41" s="3">
        <v>0</v>
      </c>
      <c r="I41" s="3">
        <v>0</v>
      </c>
      <c r="J41" s="3">
        <v>1</v>
      </c>
      <c r="K41" s="3">
        <v>0</v>
      </c>
      <c r="L41" s="3">
        <v>1</v>
      </c>
      <c r="M41" s="19">
        <f>SUM(Tabla1[[#This Row],[RQ ABC]],Tabla1[[#This Row],[RQ FRI]],Tabla1[[#This Row],[RQ  COLAN]],Tabla1[[#This Row],[RQ FRINOR]],Tabla1[[#This Row],[RQ M.ALTAIR]],Tabla1[[#This Row],[RQ ALTAIR]])</f>
        <v>6</v>
      </c>
      <c r="N41" s="3">
        <v>12.71</v>
      </c>
      <c r="O41" s="16">
        <f>Tabla1[[#This Row],[RQ ABC]]*Tabla1[[#This Row],[PRECIO]]</f>
        <v>38.130000000000003</v>
      </c>
      <c r="P41" s="16">
        <f>Tabla1[[#This Row],[RQ FRI]]*Tabla1[[#This Row],[PRECIO]]</f>
        <v>12.71</v>
      </c>
      <c r="Q41" s="16">
        <f>Tabla1[[#This Row],[RQ  COLAN]]*Tabla1[[#This Row],[PRECIO]]</f>
        <v>0</v>
      </c>
      <c r="R41" s="16">
        <f>Tabla1[[#This Row],[RQ FRINOR]]*Tabla1[[#This Row],[PRECIO]]</f>
        <v>12.71</v>
      </c>
      <c r="S41" s="16">
        <f>Tabla1[[#This Row],[RQ M.ALTAIR]]*Tabla1[[#This Row],[PRECIO]]</f>
        <v>0</v>
      </c>
      <c r="T41" s="16">
        <f>Tabla1[[#This Row],[RQ ALTAIR]]*Tabla1[[#This Row],[PRECIO]]</f>
        <v>12.71</v>
      </c>
      <c r="U41" s="16">
        <f>Tabla1[[#This Row],[RQ TOTAL]]*Tabla1[[#This Row],[PRECIO]]</f>
        <v>76.260000000000005</v>
      </c>
      <c r="V41" s="4" t="s">
        <v>93</v>
      </c>
      <c r="W41" s="4" t="s">
        <v>94</v>
      </c>
      <c r="X41" s="3">
        <v>3</v>
      </c>
      <c r="Y41" s="3">
        <v>2</v>
      </c>
      <c r="AA41" s="3">
        <v>1</v>
      </c>
      <c r="AB41" s="3" t="s">
        <v>113</v>
      </c>
    </row>
    <row r="42" spans="1:28" s="7" customFormat="1">
      <c r="A42" s="51"/>
      <c r="B42" s="9" t="s">
        <v>247</v>
      </c>
      <c r="C42" s="5">
        <v>0</v>
      </c>
      <c r="D42" s="5">
        <v>3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f>SUM(Tabla1[[#This Row],[RQ ABC]],Tabla1[[#This Row],[RQ FRI]],Tabla1[[#This Row],[RQ  COLAN]],Tabla1[[#This Row],[RQ FRINOR]],Tabla1[[#This Row],[RQ M.ALTAIR]],Tabla1[[#This Row],[RQ ALTAIR]])</f>
        <v>3</v>
      </c>
      <c r="N42" s="5">
        <v>7.9</v>
      </c>
      <c r="O42" s="20">
        <f>Tabla1[[#This Row],[RQ ABC]]*Tabla1[[#This Row],[PRECIO]]</f>
        <v>23.700000000000003</v>
      </c>
      <c r="P42" s="20">
        <f>Tabla1[[#This Row],[RQ FRI]]*Tabla1[[#This Row],[PRECIO]]</f>
        <v>0</v>
      </c>
      <c r="Q42" s="20">
        <f>Tabla1[[#This Row],[RQ  COLAN]]*Tabla1[[#This Row],[PRECIO]]</f>
        <v>0</v>
      </c>
      <c r="R42" s="20">
        <f>Tabla1[[#This Row],[RQ FRINOR]]*Tabla1[[#This Row],[PRECIO]]</f>
        <v>0</v>
      </c>
      <c r="S42" s="20">
        <f>Tabla1[[#This Row],[RQ M.ALTAIR]]*Tabla1[[#This Row],[PRECIO]]</f>
        <v>0</v>
      </c>
      <c r="T42" s="20">
        <f>Tabla1[[#This Row],[RQ ALTAIR]]*Tabla1[[#This Row],[PRECIO]]</f>
        <v>0</v>
      </c>
      <c r="U42" s="20">
        <f>Tabla1[[#This Row],[RQ TOTAL]]*Tabla1[[#This Row],[PRECIO]]</f>
        <v>23.700000000000003</v>
      </c>
      <c r="V42" s="8" t="s">
        <v>88</v>
      </c>
      <c r="W42" s="8" t="s">
        <v>89</v>
      </c>
      <c r="X42" s="5">
        <v>4</v>
      </c>
      <c r="Y42" s="5"/>
      <c r="Z42" s="8"/>
      <c r="AA42" s="5"/>
      <c r="AB42" s="5" t="s">
        <v>58</v>
      </c>
    </row>
    <row r="43" spans="1:28" ht="27.6">
      <c r="A43" s="47" t="s">
        <v>149</v>
      </c>
      <c r="B43" s="1" t="s">
        <v>44</v>
      </c>
      <c r="C43" s="10">
        <v>11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19">
        <f>SUM(Tabla1[[#This Row],[RQ ABC]],Tabla1[[#This Row],[RQ FRI]],Tabla1[[#This Row],[RQ  COLAN]],Tabla1[[#This Row],[RQ FRINOR]],Tabla1[[#This Row],[RQ M.ALTAIR]],Tabla1[[#This Row],[RQ ALTAIR]])</f>
        <v>0</v>
      </c>
      <c r="N43" s="3">
        <v>37</v>
      </c>
      <c r="O43" s="16">
        <f>Tabla1[[#This Row],[RQ ABC]]*Tabla1[[#This Row],[PRECIO]]</f>
        <v>0</v>
      </c>
      <c r="P43" s="16">
        <f>Tabla1[[#This Row],[RQ FRI]]*Tabla1[[#This Row],[PRECIO]]</f>
        <v>0</v>
      </c>
      <c r="Q43" s="16">
        <f>Tabla1[[#This Row],[RQ  COLAN]]*Tabla1[[#This Row],[PRECIO]]</f>
        <v>0</v>
      </c>
      <c r="R43" s="16">
        <f>Tabla1[[#This Row],[RQ FRINOR]]*Tabla1[[#This Row],[PRECIO]]</f>
        <v>0</v>
      </c>
      <c r="S43" s="16">
        <f>Tabla1[[#This Row],[RQ M.ALTAIR]]*Tabla1[[#This Row],[PRECIO]]</f>
        <v>0</v>
      </c>
      <c r="T43" s="16">
        <f>Tabla1[[#This Row],[RQ ALTAIR]]*Tabla1[[#This Row],[PRECIO]]</f>
        <v>0</v>
      </c>
      <c r="U43" s="16">
        <f>Tabla1[[#This Row],[RQ TOTAL]]*Tabla1[[#This Row],[PRECIO]]</f>
        <v>0</v>
      </c>
      <c r="V43" s="4" t="s">
        <v>170</v>
      </c>
      <c r="W43" s="4" t="s">
        <v>171</v>
      </c>
      <c r="X43" s="3" t="s">
        <v>117</v>
      </c>
      <c r="AA43" s="3"/>
      <c r="AB43" s="3" t="s">
        <v>58</v>
      </c>
    </row>
    <row r="44" spans="1:28" ht="27.6">
      <c r="A44" s="47"/>
      <c r="B44" s="1" t="s">
        <v>46</v>
      </c>
      <c r="C44" s="10">
        <v>13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19">
        <f>SUM(Tabla1[[#This Row],[RQ ABC]],Tabla1[[#This Row],[RQ FRI]],Tabla1[[#This Row],[RQ  COLAN]],Tabla1[[#This Row],[RQ FRINOR]],Tabla1[[#This Row],[RQ M.ALTAIR]],Tabla1[[#This Row],[RQ ALTAIR]])</f>
        <v>0</v>
      </c>
      <c r="N44" s="3">
        <v>37</v>
      </c>
      <c r="O44" s="16">
        <f>Tabla1[[#This Row],[RQ ABC]]*Tabla1[[#This Row],[PRECIO]]</f>
        <v>0</v>
      </c>
      <c r="P44" s="16">
        <f>Tabla1[[#This Row],[RQ FRI]]*Tabla1[[#This Row],[PRECIO]]</f>
        <v>0</v>
      </c>
      <c r="Q44" s="16">
        <f>Tabla1[[#This Row],[RQ  COLAN]]*Tabla1[[#This Row],[PRECIO]]</f>
        <v>0</v>
      </c>
      <c r="R44" s="16">
        <f>Tabla1[[#This Row],[RQ FRINOR]]*Tabla1[[#This Row],[PRECIO]]</f>
        <v>0</v>
      </c>
      <c r="S44" s="16">
        <f>Tabla1[[#This Row],[RQ M.ALTAIR]]*Tabla1[[#This Row],[PRECIO]]</f>
        <v>0</v>
      </c>
      <c r="T44" s="16">
        <f>Tabla1[[#This Row],[RQ ALTAIR]]*Tabla1[[#This Row],[PRECIO]]</f>
        <v>0</v>
      </c>
      <c r="U44" s="16">
        <f>Tabla1[[#This Row],[RQ TOTAL]]*Tabla1[[#This Row],[PRECIO]]</f>
        <v>0</v>
      </c>
      <c r="V44" s="4" t="s">
        <v>170</v>
      </c>
      <c r="W44" s="4" t="s">
        <v>171</v>
      </c>
      <c r="X44" s="3" t="s">
        <v>117</v>
      </c>
      <c r="AA44" s="3"/>
      <c r="AB44" s="3" t="s">
        <v>58</v>
      </c>
    </row>
    <row r="45" spans="1:28" ht="27.6">
      <c r="A45" s="47"/>
      <c r="B45" s="1" t="s">
        <v>35</v>
      </c>
      <c r="C45" s="10">
        <v>6</v>
      </c>
      <c r="D45" s="3">
        <v>6</v>
      </c>
      <c r="E45" s="3">
        <v>0</v>
      </c>
      <c r="F45" s="3">
        <v>0</v>
      </c>
      <c r="G45" s="3">
        <v>0</v>
      </c>
      <c r="H45" s="3">
        <v>1</v>
      </c>
      <c r="I45" s="3">
        <v>0</v>
      </c>
      <c r="J45" s="3">
        <v>0</v>
      </c>
      <c r="K45" s="3">
        <v>1</v>
      </c>
      <c r="L45" s="3">
        <v>0</v>
      </c>
      <c r="M45" s="19">
        <f>SUM(Tabla1[[#This Row],[RQ ABC]],Tabla1[[#This Row],[RQ FRI]],Tabla1[[#This Row],[RQ  COLAN]],Tabla1[[#This Row],[RQ FRINOR]],Tabla1[[#This Row],[RQ M.ALTAIR]],Tabla1[[#This Row],[RQ ALTAIR]])</f>
        <v>8</v>
      </c>
      <c r="N45" s="3">
        <v>37</v>
      </c>
      <c r="O45" s="16">
        <f>Tabla1[[#This Row],[RQ ABC]]*Tabla1[[#This Row],[PRECIO]]</f>
        <v>222</v>
      </c>
      <c r="P45" s="16">
        <f>Tabla1[[#This Row],[RQ FRI]]*Tabla1[[#This Row],[PRECIO]]</f>
        <v>0</v>
      </c>
      <c r="Q45" s="16">
        <f>Tabla1[[#This Row],[RQ  COLAN]]*Tabla1[[#This Row],[PRECIO]]</f>
        <v>37</v>
      </c>
      <c r="R45" s="16">
        <f>Tabla1[[#This Row],[RQ FRINOR]]*Tabla1[[#This Row],[PRECIO]]</f>
        <v>0</v>
      </c>
      <c r="S45" s="16">
        <f>Tabla1[[#This Row],[RQ M.ALTAIR]]*Tabla1[[#This Row],[PRECIO]]</f>
        <v>37</v>
      </c>
      <c r="T45" s="16">
        <f>Tabla1[[#This Row],[RQ ALTAIR]]*Tabla1[[#This Row],[PRECIO]]</f>
        <v>0</v>
      </c>
      <c r="U45" s="16">
        <f>Tabla1[[#This Row],[RQ TOTAL]]*Tabla1[[#This Row],[PRECIO]]</f>
        <v>296</v>
      </c>
      <c r="V45" s="4" t="s">
        <v>170</v>
      </c>
      <c r="W45" s="4" t="s">
        <v>171</v>
      </c>
      <c r="X45" s="3" t="s">
        <v>117</v>
      </c>
      <c r="AA45" s="3"/>
      <c r="AB45" s="3" t="s">
        <v>58</v>
      </c>
    </row>
    <row r="46" spans="1:28" ht="27.6">
      <c r="A46" s="47"/>
      <c r="B46" s="1" t="s">
        <v>34</v>
      </c>
      <c r="C46" s="10">
        <v>5</v>
      </c>
      <c r="D46" s="3">
        <v>6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19">
        <f>SUM(Tabla1[[#This Row],[RQ ABC]],Tabla1[[#This Row],[RQ FRI]],Tabla1[[#This Row],[RQ  COLAN]],Tabla1[[#This Row],[RQ FRINOR]],Tabla1[[#This Row],[RQ M.ALTAIR]],Tabla1[[#This Row],[RQ ALTAIR]])</f>
        <v>6</v>
      </c>
      <c r="N46" s="3">
        <v>37</v>
      </c>
      <c r="O46" s="16">
        <f>Tabla1[[#This Row],[RQ ABC]]*Tabla1[[#This Row],[PRECIO]]</f>
        <v>222</v>
      </c>
      <c r="P46" s="16">
        <f>Tabla1[[#This Row],[RQ FRI]]*Tabla1[[#This Row],[PRECIO]]</f>
        <v>0</v>
      </c>
      <c r="Q46" s="16">
        <f>Tabla1[[#This Row],[RQ  COLAN]]*Tabla1[[#This Row],[PRECIO]]</f>
        <v>0</v>
      </c>
      <c r="R46" s="16">
        <f>Tabla1[[#This Row],[RQ FRINOR]]*Tabla1[[#This Row],[PRECIO]]</f>
        <v>0</v>
      </c>
      <c r="S46" s="16">
        <f>Tabla1[[#This Row],[RQ M.ALTAIR]]*Tabla1[[#This Row],[PRECIO]]</f>
        <v>0</v>
      </c>
      <c r="T46" s="16">
        <f>Tabla1[[#This Row],[RQ ALTAIR]]*Tabla1[[#This Row],[PRECIO]]</f>
        <v>0</v>
      </c>
      <c r="U46" s="16">
        <f>Tabla1[[#This Row],[RQ TOTAL]]*Tabla1[[#This Row],[PRECIO]]</f>
        <v>222</v>
      </c>
      <c r="V46" s="4" t="s">
        <v>170</v>
      </c>
      <c r="W46" s="4" t="s">
        <v>171</v>
      </c>
      <c r="X46" s="3" t="s">
        <v>117</v>
      </c>
      <c r="AA46" s="3"/>
      <c r="AB46" s="3" t="s">
        <v>58</v>
      </c>
    </row>
    <row r="47" spans="1:28" ht="27.6">
      <c r="A47" s="47"/>
      <c r="B47" s="1" t="s">
        <v>24</v>
      </c>
      <c r="C47" s="10">
        <v>3</v>
      </c>
      <c r="D47" s="3">
        <v>7</v>
      </c>
      <c r="E47" s="3">
        <v>0</v>
      </c>
      <c r="F47" s="3">
        <v>0</v>
      </c>
      <c r="G47" s="3">
        <v>0</v>
      </c>
      <c r="H47" s="3">
        <v>2</v>
      </c>
      <c r="I47" s="3">
        <v>0</v>
      </c>
      <c r="J47" s="3">
        <v>0</v>
      </c>
      <c r="K47" s="3">
        <v>1</v>
      </c>
      <c r="L47" s="3">
        <v>0</v>
      </c>
      <c r="M47" s="19">
        <f>SUM(Tabla1[[#This Row],[RQ ABC]],Tabla1[[#This Row],[RQ FRI]],Tabla1[[#This Row],[RQ  COLAN]],Tabla1[[#This Row],[RQ FRINOR]],Tabla1[[#This Row],[RQ M.ALTAIR]],Tabla1[[#This Row],[RQ ALTAIR]])</f>
        <v>10</v>
      </c>
      <c r="N47" s="3">
        <v>37</v>
      </c>
      <c r="O47" s="16">
        <f>Tabla1[[#This Row],[RQ ABC]]*Tabla1[[#This Row],[PRECIO]]</f>
        <v>259</v>
      </c>
      <c r="P47" s="16">
        <f>Tabla1[[#This Row],[RQ FRI]]*Tabla1[[#This Row],[PRECIO]]</f>
        <v>0</v>
      </c>
      <c r="Q47" s="16">
        <f>Tabla1[[#This Row],[RQ  COLAN]]*Tabla1[[#This Row],[PRECIO]]</f>
        <v>74</v>
      </c>
      <c r="R47" s="16">
        <f>Tabla1[[#This Row],[RQ FRINOR]]*Tabla1[[#This Row],[PRECIO]]</f>
        <v>0</v>
      </c>
      <c r="S47" s="16">
        <f>Tabla1[[#This Row],[RQ M.ALTAIR]]*Tabla1[[#This Row],[PRECIO]]</f>
        <v>37</v>
      </c>
      <c r="T47" s="16">
        <f>Tabla1[[#This Row],[RQ ALTAIR]]*Tabla1[[#This Row],[PRECIO]]</f>
        <v>0</v>
      </c>
      <c r="U47" s="16">
        <f>Tabla1[[#This Row],[RQ TOTAL]]*Tabla1[[#This Row],[PRECIO]]</f>
        <v>370</v>
      </c>
      <c r="V47" s="4" t="s">
        <v>170</v>
      </c>
      <c r="W47" s="4" t="s">
        <v>171</v>
      </c>
      <c r="X47" s="3" t="s">
        <v>117</v>
      </c>
      <c r="AA47" s="3"/>
      <c r="AB47" s="3" t="s">
        <v>58</v>
      </c>
    </row>
    <row r="48" spans="1:28" ht="27.6">
      <c r="A48" s="47"/>
      <c r="B48" s="1" t="s">
        <v>25</v>
      </c>
      <c r="C48" s="10">
        <v>0</v>
      </c>
      <c r="D48" s="3">
        <v>12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19">
        <f>SUM(Tabla1[[#This Row],[RQ ABC]],Tabla1[[#This Row],[RQ FRI]],Tabla1[[#This Row],[RQ  COLAN]],Tabla1[[#This Row],[RQ FRINOR]],Tabla1[[#This Row],[RQ M.ALTAIR]],Tabla1[[#This Row],[RQ ALTAIR]])</f>
        <v>13</v>
      </c>
      <c r="N48" s="3">
        <v>37</v>
      </c>
      <c r="O48" s="16">
        <f>Tabla1[[#This Row],[RQ ABC]]*Tabla1[[#This Row],[PRECIO]]</f>
        <v>444</v>
      </c>
      <c r="P48" s="16">
        <f>Tabla1[[#This Row],[RQ FRI]]*Tabla1[[#This Row],[PRECIO]]</f>
        <v>0</v>
      </c>
      <c r="Q48" s="16">
        <f>Tabla1[[#This Row],[RQ  COLAN]]*Tabla1[[#This Row],[PRECIO]]</f>
        <v>0</v>
      </c>
      <c r="R48" s="16">
        <f>Tabla1[[#This Row],[RQ FRINOR]]*Tabla1[[#This Row],[PRECIO]]</f>
        <v>0</v>
      </c>
      <c r="S48" s="16">
        <f>Tabla1[[#This Row],[RQ M.ALTAIR]]*Tabla1[[#This Row],[PRECIO]]</f>
        <v>37</v>
      </c>
      <c r="T48" s="16">
        <f>Tabla1[[#This Row],[RQ ALTAIR]]*Tabla1[[#This Row],[PRECIO]]</f>
        <v>0</v>
      </c>
      <c r="U48" s="16">
        <f>Tabla1[[#This Row],[RQ TOTAL]]*Tabla1[[#This Row],[PRECIO]]</f>
        <v>481</v>
      </c>
      <c r="V48" s="4" t="s">
        <v>170</v>
      </c>
      <c r="W48" s="4" t="s">
        <v>171</v>
      </c>
      <c r="X48" s="3" t="s">
        <v>117</v>
      </c>
      <c r="AA48" s="3"/>
      <c r="AB48" s="3" t="s">
        <v>58</v>
      </c>
    </row>
    <row r="49" spans="1:28" ht="27.6">
      <c r="A49" s="47"/>
      <c r="B49" s="1" t="s">
        <v>2</v>
      </c>
      <c r="C49" s="10">
        <v>8</v>
      </c>
      <c r="D49" s="3">
        <v>10</v>
      </c>
      <c r="E49" s="3">
        <v>0</v>
      </c>
      <c r="F49" s="3">
        <v>0</v>
      </c>
      <c r="G49" s="3">
        <v>0</v>
      </c>
      <c r="H49" s="3">
        <v>4</v>
      </c>
      <c r="I49" s="3">
        <v>0</v>
      </c>
      <c r="J49" s="3">
        <v>2</v>
      </c>
      <c r="K49" s="3">
        <v>1</v>
      </c>
      <c r="L49" s="3">
        <v>0</v>
      </c>
      <c r="M49" s="19">
        <f>SUM(Tabla1[[#This Row],[RQ ABC]],Tabla1[[#This Row],[RQ FRI]],Tabla1[[#This Row],[RQ  COLAN]],Tabla1[[#This Row],[RQ FRINOR]],Tabla1[[#This Row],[RQ M.ALTAIR]],Tabla1[[#This Row],[RQ ALTAIR]])</f>
        <v>17</v>
      </c>
      <c r="N49" s="3">
        <v>37</v>
      </c>
      <c r="O49" s="16">
        <f>Tabla1[[#This Row],[RQ ABC]]*Tabla1[[#This Row],[PRECIO]]</f>
        <v>370</v>
      </c>
      <c r="P49" s="16">
        <f>Tabla1[[#This Row],[RQ FRI]]*Tabla1[[#This Row],[PRECIO]]</f>
        <v>0</v>
      </c>
      <c r="Q49" s="16">
        <f>Tabla1[[#This Row],[RQ  COLAN]]*Tabla1[[#This Row],[PRECIO]]</f>
        <v>148</v>
      </c>
      <c r="R49" s="16">
        <f>Tabla1[[#This Row],[RQ FRINOR]]*Tabla1[[#This Row],[PRECIO]]</f>
        <v>74</v>
      </c>
      <c r="S49" s="16">
        <f>Tabla1[[#This Row],[RQ M.ALTAIR]]*Tabla1[[#This Row],[PRECIO]]</f>
        <v>37</v>
      </c>
      <c r="T49" s="16">
        <f>Tabla1[[#This Row],[RQ ALTAIR]]*Tabla1[[#This Row],[PRECIO]]</f>
        <v>0</v>
      </c>
      <c r="U49" s="16">
        <f>Tabla1[[#This Row],[RQ TOTAL]]*Tabla1[[#This Row],[PRECIO]]</f>
        <v>629</v>
      </c>
      <c r="V49" s="4" t="s">
        <v>170</v>
      </c>
      <c r="W49" s="4" t="s">
        <v>171</v>
      </c>
      <c r="X49" s="3" t="s">
        <v>117</v>
      </c>
      <c r="AA49" s="3">
        <v>2</v>
      </c>
      <c r="AB49" s="3" t="s">
        <v>58</v>
      </c>
    </row>
    <row r="50" spans="1:28" ht="27.6">
      <c r="A50" s="47"/>
      <c r="B50" s="1" t="s">
        <v>3</v>
      </c>
      <c r="C50" s="10">
        <v>0</v>
      </c>
      <c r="D50" s="3">
        <v>12</v>
      </c>
      <c r="E50" s="3">
        <v>0</v>
      </c>
      <c r="F50" s="3">
        <v>0</v>
      </c>
      <c r="G50" s="3">
        <v>0</v>
      </c>
      <c r="H50" s="3">
        <v>3</v>
      </c>
      <c r="I50" s="3">
        <v>0</v>
      </c>
      <c r="J50" s="3">
        <v>0</v>
      </c>
      <c r="K50" s="3">
        <v>1</v>
      </c>
      <c r="L50" s="3">
        <v>0</v>
      </c>
      <c r="M50" s="19">
        <f>SUM(Tabla1[[#This Row],[RQ ABC]],Tabla1[[#This Row],[RQ FRI]],Tabla1[[#This Row],[RQ  COLAN]],Tabla1[[#This Row],[RQ FRINOR]],Tabla1[[#This Row],[RQ M.ALTAIR]],Tabla1[[#This Row],[RQ ALTAIR]])</f>
        <v>16</v>
      </c>
      <c r="N50" s="3">
        <v>37</v>
      </c>
      <c r="O50" s="16">
        <f>Tabla1[[#This Row],[RQ ABC]]*Tabla1[[#This Row],[PRECIO]]</f>
        <v>444</v>
      </c>
      <c r="P50" s="16">
        <f>Tabla1[[#This Row],[RQ FRI]]*Tabla1[[#This Row],[PRECIO]]</f>
        <v>0</v>
      </c>
      <c r="Q50" s="16">
        <f>Tabla1[[#This Row],[RQ  COLAN]]*Tabla1[[#This Row],[PRECIO]]</f>
        <v>111</v>
      </c>
      <c r="R50" s="16">
        <f>Tabla1[[#This Row],[RQ FRINOR]]*Tabla1[[#This Row],[PRECIO]]</f>
        <v>0</v>
      </c>
      <c r="S50" s="16">
        <f>Tabla1[[#This Row],[RQ M.ALTAIR]]*Tabla1[[#This Row],[PRECIO]]</f>
        <v>37</v>
      </c>
      <c r="T50" s="16">
        <f>Tabla1[[#This Row],[RQ ALTAIR]]*Tabla1[[#This Row],[PRECIO]]</f>
        <v>0</v>
      </c>
      <c r="U50" s="16">
        <f>Tabla1[[#This Row],[RQ TOTAL]]*Tabla1[[#This Row],[PRECIO]]</f>
        <v>592</v>
      </c>
      <c r="V50" s="4" t="s">
        <v>170</v>
      </c>
      <c r="W50" s="4" t="s">
        <v>171</v>
      </c>
      <c r="X50" s="3" t="s">
        <v>117</v>
      </c>
      <c r="AA50" s="3"/>
      <c r="AB50" s="3" t="s">
        <v>58</v>
      </c>
    </row>
    <row r="51" spans="1:28" ht="27.6">
      <c r="A51" s="47"/>
      <c r="B51" s="1" t="s">
        <v>4</v>
      </c>
      <c r="C51" s="10">
        <v>4</v>
      </c>
      <c r="D51" s="3">
        <v>12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19">
        <f>SUM(Tabla1[[#This Row],[RQ ABC]],Tabla1[[#This Row],[RQ FRI]],Tabla1[[#This Row],[RQ  COLAN]],Tabla1[[#This Row],[RQ FRINOR]],Tabla1[[#This Row],[RQ M.ALTAIR]],Tabla1[[#This Row],[RQ ALTAIR]])</f>
        <v>12</v>
      </c>
      <c r="N51" s="3">
        <v>37</v>
      </c>
      <c r="O51" s="16">
        <f>Tabla1[[#This Row],[RQ ABC]]*Tabla1[[#This Row],[PRECIO]]</f>
        <v>444</v>
      </c>
      <c r="P51" s="16">
        <f>Tabla1[[#This Row],[RQ FRI]]*Tabla1[[#This Row],[PRECIO]]</f>
        <v>0</v>
      </c>
      <c r="Q51" s="16">
        <f>Tabla1[[#This Row],[RQ  COLAN]]*Tabla1[[#This Row],[PRECIO]]</f>
        <v>0</v>
      </c>
      <c r="R51" s="16">
        <f>Tabla1[[#This Row],[RQ FRINOR]]*Tabla1[[#This Row],[PRECIO]]</f>
        <v>0</v>
      </c>
      <c r="S51" s="16">
        <f>Tabla1[[#This Row],[RQ M.ALTAIR]]*Tabla1[[#This Row],[PRECIO]]</f>
        <v>0</v>
      </c>
      <c r="T51" s="16">
        <f>Tabla1[[#This Row],[RQ ALTAIR]]*Tabla1[[#This Row],[PRECIO]]</f>
        <v>0</v>
      </c>
      <c r="U51" s="16">
        <f>Tabla1[[#This Row],[RQ TOTAL]]*Tabla1[[#This Row],[PRECIO]]</f>
        <v>444</v>
      </c>
      <c r="V51" s="4" t="s">
        <v>170</v>
      </c>
      <c r="W51" s="4" t="s">
        <v>171</v>
      </c>
      <c r="X51" s="3" t="s">
        <v>117</v>
      </c>
      <c r="AA51" s="3"/>
      <c r="AB51" s="3" t="s">
        <v>58</v>
      </c>
    </row>
    <row r="52" spans="1:28" ht="27.6">
      <c r="A52" s="47"/>
      <c r="B52" s="1" t="s">
        <v>40</v>
      </c>
      <c r="C52" s="10">
        <v>3</v>
      </c>
      <c r="D52" s="3">
        <v>2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19">
        <f>SUM(Tabla1[[#This Row],[RQ ABC]],Tabla1[[#This Row],[RQ FRI]],Tabla1[[#This Row],[RQ  COLAN]],Tabla1[[#This Row],[RQ FRINOR]],Tabla1[[#This Row],[RQ M.ALTAIR]],Tabla1[[#This Row],[RQ ALTAIR]])</f>
        <v>2</v>
      </c>
      <c r="N52" s="3">
        <v>37</v>
      </c>
      <c r="O52" s="16">
        <f>Tabla1[[#This Row],[RQ ABC]]*Tabla1[[#This Row],[PRECIO]]</f>
        <v>74</v>
      </c>
      <c r="P52" s="16">
        <f>Tabla1[[#This Row],[RQ FRI]]*Tabla1[[#This Row],[PRECIO]]</f>
        <v>0</v>
      </c>
      <c r="Q52" s="16">
        <f>Tabla1[[#This Row],[RQ  COLAN]]*Tabla1[[#This Row],[PRECIO]]</f>
        <v>0</v>
      </c>
      <c r="R52" s="16">
        <f>Tabla1[[#This Row],[RQ FRINOR]]*Tabla1[[#This Row],[PRECIO]]</f>
        <v>0</v>
      </c>
      <c r="S52" s="16">
        <f>Tabla1[[#This Row],[RQ M.ALTAIR]]*Tabla1[[#This Row],[PRECIO]]</f>
        <v>0</v>
      </c>
      <c r="T52" s="16">
        <f>Tabla1[[#This Row],[RQ ALTAIR]]*Tabla1[[#This Row],[PRECIO]]</f>
        <v>0</v>
      </c>
      <c r="U52" s="16">
        <f>Tabla1[[#This Row],[RQ TOTAL]]*Tabla1[[#This Row],[PRECIO]]</f>
        <v>74</v>
      </c>
      <c r="V52" s="4" t="s">
        <v>170</v>
      </c>
      <c r="W52" s="4" t="s">
        <v>171</v>
      </c>
      <c r="X52" s="3" t="s">
        <v>117</v>
      </c>
      <c r="AA52" s="3"/>
      <c r="AB52" s="3" t="s">
        <v>58</v>
      </c>
    </row>
    <row r="53" spans="1:28" ht="27.6">
      <c r="A53" s="47"/>
      <c r="B53" s="1" t="s">
        <v>119</v>
      </c>
      <c r="C53" s="10">
        <v>0</v>
      </c>
      <c r="D53" s="3">
        <v>3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19">
        <f>SUM(Tabla1[[#This Row],[RQ ABC]],Tabla1[[#This Row],[RQ FRI]],Tabla1[[#This Row],[RQ  COLAN]],Tabla1[[#This Row],[RQ FRINOR]],Tabla1[[#This Row],[RQ M.ALTAIR]],Tabla1[[#This Row],[RQ ALTAIR]])</f>
        <v>3</v>
      </c>
      <c r="N53" s="3">
        <v>37</v>
      </c>
      <c r="O53" s="16">
        <f>Tabla1[[#This Row],[RQ ABC]]*Tabla1[[#This Row],[PRECIO]]</f>
        <v>111</v>
      </c>
      <c r="P53" s="16">
        <f>Tabla1[[#This Row],[RQ FRI]]*Tabla1[[#This Row],[PRECIO]]</f>
        <v>0</v>
      </c>
      <c r="Q53" s="16">
        <f>Tabla1[[#This Row],[RQ  COLAN]]*Tabla1[[#This Row],[PRECIO]]</f>
        <v>0</v>
      </c>
      <c r="R53" s="16">
        <f>Tabla1[[#This Row],[RQ FRINOR]]*Tabla1[[#This Row],[PRECIO]]</f>
        <v>0</v>
      </c>
      <c r="S53" s="16">
        <f>Tabla1[[#This Row],[RQ M.ALTAIR]]*Tabla1[[#This Row],[PRECIO]]</f>
        <v>0</v>
      </c>
      <c r="T53" s="16">
        <f>Tabla1[[#This Row],[RQ ALTAIR]]*Tabla1[[#This Row],[PRECIO]]</f>
        <v>0</v>
      </c>
      <c r="U53" s="16">
        <f>Tabla1[[#This Row],[RQ TOTAL]]*Tabla1[[#This Row],[PRECIO]]</f>
        <v>111</v>
      </c>
      <c r="V53" s="4" t="s">
        <v>170</v>
      </c>
      <c r="W53" s="4" t="s">
        <v>171</v>
      </c>
      <c r="X53" s="3" t="s">
        <v>117</v>
      </c>
      <c r="AA53" s="3"/>
      <c r="AB53" s="3" t="s">
        <v>58</v>
      </c>
    </row>
    <row r="54" spans="1:28" ht="27.6">
      <c r="A54" s="47"/>
      <c r="B54" s="1" t="s">
        <v>47</v>
      </c>
      <c r="C54" s="10">
        <v>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19">
        <f>SUM(Tabla1[[#This Row],[RQ ABC]],Tabla1[[#This Row],[RQ FRI]],Tabla1[[#This Row],[RQ  COLAN]],Tabla1[[#This Row],[RQ FRINOR]],Tabla1[[#This Row],[RQ M.ALTAIR]],Tabla1[[#This Row],[RQ ALTAIR]])</f>
        <v>0</v>
      </c>
      <c r="N54" s="3">
        <v>37</v>
      </c>
      <c r="O54" s="16">
        <f>Tabla1[[#This Row],[RQ ABC]]*Tabla1[[#This Row],[PRECIO]]</f>
        <v>0</v>
      </c>
      <c r="P54" s="16">
        <f>Tabla1[[#This Row],[RQ FRI]]*Tabla1[[#This Row],[PRECIO]]</f>
        <v>0</v>
      </c>
      <c r="Q54" s="16">
        <f>Tabla1[[#This Row],[RQ  COLAN]]*Tabla1[[#This Row],[PRECIO]]</f>
        <v>0</v>
      </c>
      <c r="R54" s="16">
        <f>Tabla1[[#This Row],[RQ FRINOR]]*Tabla1[[#This Row],[PRECIO]]</f>
        <v>0</v>
      </c>
      <c r="S54" s="16">
        <f>Tabla1[[#This Row],[RQ M.ALTAIR]]*Tabla1[[#This Row],[PRECIO]]</f>
        <v>0</v>
      </c>
      <c r="T54" s="16">
        <f>Tabla1[[#This Row],[RQ ALTAIR]]*Tabla1[[#This Row],[PRECIO]]</f>
        <v>0</v>
      </c>
      <c r="U54" s="16">
        <f>Tabla1[[#This Row],[RQ TOTAL]]*Tabla1[[#This Row],[PRECIO]]</f>
        <v>0</v>
      </c>
      <c r="V54" s="4" t="s">
        <v>170</v>
      </c>
      <c r="W54" s="4" t="s">
        <v>171</v>
      </c>
      <c r="X54" s="3" t="s">
        <v>117</v>
      </c>
      <c r="AA54" s="3"/>
      <c r="AB54" s="3" t="s">
        <v>58</v>
      </c>
    </row>
    <row r="55" spans="1:28" ht="27.6">
      <c r="A55" s="47"/>
      <c r="B55" s="1" t="s">
        <v>29</v>
      </c>
      <c r="C55" s="10">
        <v>10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19">
        <f>SUM(Tabla1[[#This Row],[RQ ABC]],Tabla1[[#This Row],[RQ FRI]],Tabla1[[#This Row],[RQ  COLAN]],Tabla1[[#This Row],[RQ FRINOR]],Tabla1[[#This Row],[RQ M.ALTAIR]],Tabla1[[#This Row],[RQ ALTAIR]])</f>
        <v>0</v>
      </c>
      <c r="N55" s="3">
        <v>288</v>
      </c>
      <c r="O55" s="16">
        <f>Tabla1[[#This Row],[RQ ABC]]*Tabla1[[#This Row],[PRECIO]]</f>
        <v>0</v>
      </c>
      <c r="P55" s="16">
        <f>Tabla1[[#This Row],[RQ FRI]]*Tabla1[[#This Row],[PRECIO]]</f>
        <v>0</v>
      </c>
      <c r="Q55" s="16">
        <f>Tabla1[[#This Row],[RQ  COLAN]]*Tabla1[[#This Row],[PRECIO]]</f>
        <v>0</v>
      </c>
      <c r="R55" s="16">
        <f>Tabla1[[#This Row],[RQ FRINOR]]*Tabla1[[#This Row],[PRECIO]]</f>
        <v>0</v>
      </c>
      <c r="S55" s="16">
        <f>Tabla1[[#This Row],[RQ M.ALTAIR]]*Tabla1[[#This Row],[PRECIO]]</f>
        <v>0</v>
      </c>
      <c r="T55" s="16">
        <f>Tabla1[[#This Row],[RQ ALTAIR]]*Tabla1[[#This Row],[PRECIO]]</f>
        <v>0</v>
      </c>
      <c r="U55" s="16">
        <f>Tabla1[[#This Row],[RQ TOTAL]]*Tabla1[[#This Row],[PRECIO]]</f>
        <v>0</v>
      </c>
      <c r="V55" s="4" t="s">
        <v>163</v>
      </c>
      <c r="W55" s="4" t="s">
        <v>164</v>
      </c>
      <c r="X55" s="3">
        <v>32</v>
      </c>
      <c r="AA55" s="3"/>
      <c r="AB55" s="3" t="s">
        <v>74</v>
      </c>
    </row>
    <row r="56" spans="1:28" ht="27.6">
      <c r="A56" s="47"/>
      <c r="B56" s="1" t="s">
        <v>30</v>
      </c>
      <c r="C56" s="10">
        <v>7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19">
        <f>SUM(Tabla1[[#This Row],[RQ ABC]],Tabla1[[#This Row],[RQ FRI]],Tabla1[[#This Row],[RQ  COLAN]],Tabla1[[#This Row],[RQ FRINOR]],Tabla1[[#This Row],[RQ M.ALTAIR]],Tabla1[[#This Row],[RQ ALTAIR]])</f>
        <v>0</v>
      </c>
      <c r="N56" s="3">
        <v>288</v>
      </c>
      <c r="O56" s="16">
        <f>Tabla1[[#This Row],[RQ ABC]]*Tabla1[[#This Row],[PRECIO]]</f>
        <v>0</v>
      </c>
      <c r="P56" s="16">
        <f>Tabla1[[#This Row],[RQ FRI]]*Tabla1[[#This Row],[PRECIO]]</f>
        <v>0</v>
      </c>
      <c r="Q56" s="16">
        <f>Tabla1[[#This Row],[RQ  COLAN]]*Tabla1[[#This Row],[PRECIO]]</f>
        <v>0</v>
      </c>
      <c r="R56" s="16">
        <f>Tabla1[[#This Row],[RQ FRINOR]]*Tabla1[[#This Row],[PRECIO]]</f>
        <v>0</v>
      </c>
      <c r="S56" s="16">
        <f>Tabla1[[#This Row],[RQ M.ALTAIR]]*Tabla1[[#This Row],[PRECIO]]</f>
        <v>0</v>
      </c>
      <c r="T56" s="16">
        <f>Tabla1[[#This Row],[RQ ALTAIR]]*Tabla1[[#This Row],[PRECIO]]</f>
        <v>0</v>
      </c>
      <c r="U56" s="16">
        <f>Tabla1[[#This Row],[RQ TOTAL]]*Tabla1[[#This Row],[PRECIO]]</f>
        <v>0</v>
      </c>
      <c r="V56" s="4" t="s">
        <v>163</v>
      </c>
      <c r="W56" s="4" t="s">
        <v>164</v>
      </c>
      <c r="X56" s="3">
        <v>32</v>
      </c>
      <c r="AA56" s="3"/>
      <c r="AB56" s="3" t="s">
        <v>74</v>
      </c>
    </row>
    <row r="57" spans="1:28" ht="27.6">
      <c r="A57" s="47"/>
      <c r="B57" s="1" t="s">
        <v>31</v>
      </c>
      <c r="C57" s="10">
        <v>14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19">
        <f>SUM(Tabla1[[#This Row],[RQ ABC]],Tabla1[[#This Row],[RQ FRI]],Tabla1[[#This Row],[RQ  COLAN]],Tabla1[[#This Row],[RQ FRINOR]],Tabla1[[#This Row],[RQ M.ALTAIR]],Tabla1[[#This Row],[RQ ALTAIR]])</f>
        <v>0</v>
      </c>
      <c r="N57" s="3">
        <v>288</v>
      </c>
      <c r="O57" s="16">
        <f>Tabla1[[#This Row],[RQ ABC]]*Tabla1[[#This Row],[PRECIO]]</f>
        <v>0</v>
      </c>
      <c r="P57" s="16">
        <f>Tabla1[[#This Row],[RQ FRI]]*Tabla1[[#This Row],[PRECIO]]</f>
        <v>0</v>
      </c>
      <c r="Q57" s="16">
        <f>Tabla1[[#This Row],[RQ  COLAN]]*Tabla1[[#This Row],[PRECIO]]</f>
        <v>0</v>
      </c>
      <c r="R57" s="16">
        <f>Tabla1[[#This Row],[RQ FRINOR]]*Tabla1[[#This Row],[PRECIO]]</f>
        <v>0</v>
      </c>
      <c r="S57" s="16">
        <f>Tabla1[[#This Row],[RQ M.ALTAIR]]*Tabla1[[#This Row],[PRECIO]]</f>
        <v>0</v>
      </c>
      <c r="T57" s="16">
        <f>Tabla1[[#This Row],[RQ ALTAIR]]*Tabla1[[#This Row],[PRECIO]]</f>
        <v>0</v>
      </c>
      <c r="U57" s="16">
        <f>Tabla1[[#This Row],[RQ TOTAL]]*Tabla1[[#This Row],[PRECIO]]</f>
        <v>0</v>
      </c>
      <c r="V57" s="4" t="s">
        <v>163</v>
      </c>
      <c r="W57" s="4" t="s">
        <v>164</v>
      </c>
      <c r="X57" s="3">
        <v>32</v>
      </c>
      <c r="AA57" s="3"/>
      <c r="AB57" s="3" t="s">
        <v>74</v>
      </c>
    </row>
    <row r="58" spans="1:28" ht="27.6">
      <c r="A58" s="47"/>
      <c r="B58" s="1" t="s">
        <v>32</v>
      </c>
      <c r="C58" s="10">
        <v>7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19">
        <f>SUM(Tabla1[[#This Row],[RQ ABC]],Tabla1[[#This Row],[RQ FRI]],Tabla1[[#This Row],[RQ  COLAN]],Tabla1[[#This Row],[RQ FRINOR]],Tabla1[[#This Row],[RQ M.ALTAIR]],Tabla1[[#This Row],[RQ ALTAIR]])</f>
        <v>0</v>
      </c>
      <c r="N58" s="3">
        <v>288</v>
      </c>
      <c r="O58" s="16">
        <f>Tabla1[[#This Row],[RQ ABC]]*Tabla1[[#This Row],[PRECIO]]</f>
        <v>0</v>
      </c>
      <c r="P58" s="16">
        <f>Tabla1[[#This Row],[RQ FRI]]*Tabla1[[#This Row],[PRECIO]]</f>
        <v>0</v>
      </c>
      <c r="Q58" s="16">
        <f>Tabla1[[#This Row],[RQ  COLAN]]*Tabla1[[#This Row],[PRECIO]]</f>
        <v>0</v>
      </c>
      <c r="R58" s="16">
        <f>Tabla1[[#This Row],[RQ FRINOR]]*Tabla1[[#This Row],[PRECIO]]</f>
        <v>0</v>
      </c>
      <c r="S58" s="16">
        <f>Tabla1[[#This Row],[RQ M.ALTAIR]]*Tabla1[[#This Row],[PRECIO]]</f>
        <v>0</v>
      </c>
      <c r="T58" s="16">
        <f>Tabla1[[#This Row],[RQ ALTAIR]]*Tabla1[[#This Row],[PRECIO]]</f>
        <v>0</v>
      </c>
      <c r="U58" s="16">
        <f>Tabla1[[#This Row],[RQ TOTAL]]*Tabla1[[#This Row],[PRECIO]]</f>
        <v>0</v>
      </c>
      <c r="V58" s="4" t="s">
        <v>163</v>
      </c>
      <c r="W58" s="4" t="s">
        <v>164</v>
      </c>
      <c r="X58" s="3">
        <v>32</v>
      </c>
      <c r="AA58" s="3"/>
      <c r="AB58" s="3" t="s">
        <v>74</v>
      </c>
    </row>
    <row r="59" spans="1:28" ht="27.6">
      <c r="A59" s="47"/>
      <c r="B59" s="1" t="s">
        <v>13</v>
      </c>
      <c r="C59" s="10">
        <v>7</v>
      </c>
      <c r="D59" s="3">
        <v>0</v>
      </c>
      <c r="E59" s="3">
        <v>0</v>
      </c>
      <c r="F59" s="3">
        <v>2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19">
        <f>SUM(Tabla1[[#This Row],[RQ ABC]],Tabla1[[#This Row],[RQ FRI]],Tabla1[[#This Row],[RQ  COLAN]],Tabla1[[#This Row],[RQ FRINOR]],Tabla1[[#This Row],[RQ M.ALTAIR]],Tabla1[[#This Row],[RQ ALTAIR]])</f>
        <v>2</v>
      </c>
      <c r="N59" s="3">
        <v>288</v>
      </c>
      <c r="O59" s="16">
        <f>Tabla1[[#This Row],[RQ ABC]]*Tabla1[[#This Row],[PRECIO]]</f>
        <v>0</v>
      </c>
      <c r="P59" s="16">
        <f>Tabla1[[#This Row],[RQ FRI]]*Tabla1[[#This Row],[PRECIO]]</f>
        <v>576</v>
      </c>
      <c r="Q59" s="16">
        <f>Tabla1[[#This Row],[RQ  COLAN]]*Tabla1[[#This Row],[PRECIO]]</f>
        <v>0</v>
      </c>
      <c r="R59" s="16">
        <f>Tabla1[[#This Row],[RQ FRINOR]]*Tabla1[[#This Row],[PRECIO]]</f>
        <v>0</v>
      </c>
      <c r="S59" s="16">
        <f>Tabla1[[#This Row],[RQ M.ALTAIR]]*Tabla1[[#This Row],[PRECIO]]</f>
        <v>0</v>
      </c>
      <c r="T59" s="16">
        <f>Tabla1[[#This Row],[RQ ALTAIR]]*Tabla1[[#This Row],[PRECIO]]</f>
        <v>0</v>
      </c>
      <c r="U59" s="16">
        <f>Tabla1[[#This Row],[RQ TOTAL]]*Tabla1[[#This Row],[PRECIO]]</f>
        <v>576</v>
      </c>
      <c r="V59" s="4" t="s">
        <v>163</v>
      </c>
      <c r="W59" s="4" t="s">
        <v>164</v>
      </c>
      <c r="X59" s="3">
        <v>32</v>
      </c>
      <c r="Y59" s="3">
        <v>2</v>
      </c>
      <c r="AA59" s="3"/>
      <c r="AB59" s="3" t="s">
        <v>74</v>
      </c>
    </row>
    <row r="60" spans="1:28" ht="27.6">
      <c r="A60" s="47"/>
      <c r="B60" s="1" t="s">
        <v>14</v>
      </c>
      <c r="C60" s="10">
        <v>5</v>
      </c>
      <c r="D60" s="3">
        <v>0</v>
      </c>
      <c r="E60" s="3">
        <v>0</v>
      </c>
      <c r="F60" s="3">
        <v>2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19">
        <f>SUM(Tabla1[[#This Row],[RQ ABC]],Tabla1[[#This Row],[RQ FRI]],Tabla1[[#This Row],[RQ  COLAN]],Tabla1[[#This Row],[RQ FRINOR]],Tabla1[[#This Row],[RQ M.ALTAIR]],Tabla1[[#This Row],[RQ ALTAIR]])</f>
        <v>2</v>
      </c>
      <c r="N60" s="3">
        <v>288</v>
      </c>
      <c r="O60" s="16">
        <f>Tabla1[[#This Row],[RQ ABC]]*Tabla1[[#This Row],[PRECIO]]</f>
        <v>0</v>
      </c>
      <c r="P60" s="16">
        <f>Tabla1[[#This Row],[RQ FRI]]*Tabla1[[#This Row],[PRECIO]]</f>
        <v>576</v>
      </c>
      <c r="Q60" s="16">
        <f>Tabla1[[#This Row],[RQ  COLAN]]*Tabla1[[#This Row],[PRECIO]]</f>
        <v>0</v>
      </c>
      <c r="R60" s="16">
        <f>Tabla1[[#This Row],[RQ FRINOR]]*Tabla1[[#This Row],[PRECIO]]</f>
        <v>0</v>
      </c>
      <c r="S60" s="16">
        <f>Tabla1[[#This Row],[RQ M.ALTAIR]]*Tabla1[[#This Row],[PRECIO]]</f>
        <v>0</v>
      </c>
      <c r="T60" s="16">
        <f>Tabla1[[#This Row],[RQ ALTAIR]]*Tabla1[[#This Row],[PRECIO]]</f>
        <v>0</v>
      </c>
      <c r="U60" s="16">
        <f>Tabla1[[#This Row],[RQ TOTAL]]*Tabla1[[#This Row],[PRECIO]]</f>
        <v>576</v>
      </c>
      <c r="V60" s="4" t="s">
        <v>163</v>
      </c>
      <c r="W60" s="4" t="s">
        <v>164</v>
      </c>
      <c r="X60" s="3">
        <v>32</v>
      </c>
      <c r="Y60" s="3">
        <v>2</v>
      </c>
      <c r="AA60" s="3"/>
      <c r="AB60" s="3" t="s">
        <v>74</v>
      </c>
    </row>
    <row r="61" spans="1:28" ht="27.6">
      <c r="A61" s="47"/>
      <c r="B61" s="1" t="s">
        <v>15</v>
      </c>
      <c r="C61" s="10">
        <v>4</v>
      </c>
      <c r="D61" s="3">
        <v>1</v>
      </c>
      <c r="E61" s="3">
        <v>0</v>
      </c>
      <c r="F61" s="3">
        <v>2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19">
        <f>SUM(Tabla1[[#This Row],[RQ ABC]],Tabla1[[#This Row],[RQ FRI]],Tabla1[[#This Row],[RQ  COLAN]],Tabla1[[#This Row],[RQ FRINOR]],Tabla1[[#This Row],[RQ M.ALTAIR]],Tabla1[[#This Row],[RQ ALTAIR]])</f>
        <v>3</v>
      </c>
      <c r="N61" s="3">
        <v>288</v>
      </c>
      <c r="O61" s="16">
        <f>Tabla1[[#This Row],[RQ ABC]]*Tabla1[[#This Row],[PRECIO]]</f>
        <v>288</v>
      </c>
      <c r="P61" s="16">
        <f>Tabla1[[#This Row],[RQ FRI]]*Tabla1[[#This Row],[PRECIO]]</f>
        <v>576</v>
      </c>
      <c r="Q61" s="16">
        <f>Tabla1[[#This Row],[RQ  COLAN]]*Tabla1[[#This Row],[PRECIO]]</f>
        <v>0</v>
      </c>
      <c r="R61" s="16">
        <f>Tabla1[[#This Row],[RQ FRINOR]]*Tabla1[[#This Row],[PRECIO]]</f>
        <v>0</v>
      </c>
      <c r="S61" s="16">
        <f>Tabla1[[#This Row],[RQ M.ALTAIR]]*Tabla1[[#This Row],[PRECIO]]</f>
        <v>0</v>
      </c>
      <c r="T61" s="16">
        <f>Tabla1[[#This Row],[RQ ALTAIR]]*Tabla1[[#This Row],[PRECIO]]</f>
        <v>0</v>
      </c>
      <c r="U61" s="16">
        <f>Tabla1[[#This Row],[RQ TOTAL]]*Tabla1[[#This Row],[PRECIO]]</f>
        <v>864</v>
      </c>
      <c r="V61" s="4" t="s">
        <v>163</v>
      </c>
      <c r="W61" s="4" t="s">
        <v>182</v>
      </c>
      <c r="X61" s="3">
        <v>32</v>
      </c>
      <c r="Y61" s="3">
        <v>2</v>
      </c>
      <c r="AA61" s="3"/>
      <c r="AB61" s="3" t="s">
        <v>74</v>
      </c>
    </row>
    <row r="62" spans="1:28" ht="27.6">
      <c r="A62" s="47"/>
      <c r="B62" s="1" t="s">
        <v>11</v>
      </c>
      <c r="C62" s="10">
        <v>9</v>
      </c>
      <c r="D62" s="3">
        <v>0</v>
      </c>
      <c r="E62" s="3">
        <v>0</v>
      </c>
      <c r="F62" s="3">
        <v>2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19">
        <f>SUM(Tabla1[[#This Row],[RQ ABC]],Tabla1[[#This Row],[RQ FRI]],Tabla1[[#This Row],[RQ  COLAN]],Tabla1[[#This Row],[RQ FRINOR]],Tabla1[[#This Row],[RQ M.ALTAIR]],Tabla1[[#This Row],[RQ ALTAIR]])</f>
        <v>2</v>
      </c>
      <c r="N62" s="3">
        <v>288</v>
      </c>
      <c r="O62" s="16">
        <f>Tabla1[[#This Row],[RQ ABC]]*Tabla1[[#This Row],[PRECIO]]</f>
        <v>0</v>
      </c>
      <c r="P62" s="16">
        <f>Tabla1[[#This Row],[RQ FRI]]*Tabla1[[#This Row],[PRECIO]]</f>
        <v>576</v>
      </c>
      <c r="Q62" s="16">
        <f>Tabla1[[#This Row],[RQ  COLAN]]*Tabla1[[#This Row],[PRECIO]]</f>
        <v>0</v>
      </c>
      <c r="R62" s="16">
        <f>Tabla1[[#This Row],[RQ FRINOR]]*Tabla1[[#This Row],[PRECIO]]</f>
        <v>0</v>
      </c>
      <c r="S62" s="16">
        <f>Tabla1[[#This Row],[RQ M.ALTAIR]]*Tabla1[[#This Row],[PRECIO]]</f>
        <v>0</v>
      </c>
      <c r="T62" s="16">
        <f>Tabla1[[#This Row],[RQ ALTAIR]]*Tabla1[[#This Row],[PRECIO]]</f>
        <v>0</v>
      </c>
      <c r="U62" s="16">
        <f>Tabla1[[#This Row],[RQ TOTAL]]*Tabla1[[#This Row],[PRECIO]]</f>
        <v>576</v>
      </c>
      <c r="V62" s="4" t="s">
        <v>163</v>
      </c>
      <c r="W62" s="4" t="s">
        <v>164</v>
      </c>
      <c r="X62" s="3">
        <v>32</v>
      </c>
      <c r="Y62" s="3">
        <v>2</v>
      </c>
      <c r="AA62" s="3"/>
      <c r="AB62" s="3" t="s">
        <v>74</v>
      </c>
    </row>
    <row r="63" spans="1:28" ht="27.6">
      <c r="A63" s="47"/>
      <c r="B63" s="1" t="s">
        <v>12</v>
      </c>
      <c r="C63" s="10">
        <v>7</v>
      </c>
      <c r="D63" s="3">
        <v>5</v>
      </c>
      <c r="E63" s="3">
        <v>0</v>
      </c>
      <c r="F63" s="3">
        <v>2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19">
        <f>SUM(Tabla1[[#This Row],[RQ ABC]],Tabla1[[#This Row],[RQ FRI]],Tabla1[[#This Row],[RQ  COLAN]],Tabla1[[#This Row],[RQ FRINOR]],Tabla1[[#This Row],[RQ M.ALTAIR]],Tabla1[[#This Row],[RQ ALTAIR]])</f>
        <v>7</v>
      </c>
      <c r="N63" s="3">
        <v>288</v>
      </c>
      <c r="O63" s="16">
        <f>Tabla1[[#This Row],[RQ ABC]]*Tabla1[[#This Row],[PRECIO]]</f>
        <v>1440</v>
      </c>
      <c r="P63" s="16">
        <f>Tabla1[[#This Row],[RQ FRI]]*Tabla1[[#This Row],[PRECIO]]</f>
        <v>576</v>
      </c>
      <c r="Q63" s="16">
        <f>Tabla1[[#This Row],[RQ  COLAN]]*Tabla1[[#This Row],[PRECIO]]</f>
        <v>0</v>
      </c>
      <c r="R63" s="16">
        <f>Tabla1[[#This Row],[RQ FRINOR]]*Tabla1[[#This Row],[PRECIO]]</f>
        <v>0</v>
      </c>
      <c r="S63" s="16">
        <f>Tabla1[[#This Row],[RQ M.ALTAIR]]*Tabla1[[#This Row],[PRECIO]]</f>
        <v>0</v>
      </c>
      <c r="T63" s="16">
        <f>Tabla1[[#This Row],[RQ ALTAIR]]*Tabla1[[#This Row],[PRECIO]]</f>
        <v>0</v>
      </c>
      <c r="U63" s="16">
        <f>Tabla1[[#This Row],[RQ TOTAL]]*Tabla1[[#This Row],[PRECIO]]</f>
        <v>2016</v>
      </c>
      <c r="V63" s="4" t="s">
        <v>163</v>
      </c>
      <c r="W63" s="4" t="s">
        <v>182</v>
      </c>
      <c r="X63" s="3">
        <v>32</v>
      </c>
      <c r="Y63" s="3">
        <v>2</v>
      </c>
      <c r="AA63" s="3"/>
      <c r="AB63" s="3" t="s">
        <v>74</v>
      </c>
    </row>
    <row r="64" spans="1:28" ht="27.6">
      <c r="A64" s="47"/>
      <c r="B64" s="1" t="s">
        <v>120</v>
      </c>
      <c r="C64" s="10">
        <v>9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19">
        <f>SUM(Tabla1[[#This Row],[RQ ABC]],Tabla1[[#This Row],[RQ FRI]],Tabla1[[#This Row],[RQ  COLAN]],Tabla1[[#This Row],[RQ FRINOR]],Tabla1[[#This Row],[RQ M.ALTAIR]],Tabla1[[#This Row],[RQ ALTAIR]])</f>
        <v>0</v>
      </c>
      <c r="N64" s="3">
        <v>288</v>
      </c>
      <c r="O64" s="16">
        <f>Tabla1[[#This Row],[RQ ABC]]*Tabla1[[#This Row],[PRECIO]]</f>
        <v>0</v>
      </c>
      <c r="P64" s="16">
        <f>Tabla1[[#This Row],[RQ FRI]]*Tabla1[[#This Row],[PRECIO]]</f>
        <v>0</v>
      </c>
      <c r="Q64" s="16">
        <f>Tabla1[[#This Row],[RQ  COLAN]]*Tabla1[[#This Row],[PRECIO]]</f>
        <v>0</v>
      </c>
      <c r="R64" s="16">
        <f>Tabla1[[#This Row],[RQ FRINOR]]*Tabla1[[#This Row],[PRECIO]]</f>
        <v>0</v>
      </c>
      <c r="S64" s="16">
        <f>Tabla1[[#This Row],[RQ M.ALTAIR]]*Tabla1[[#This Row],[PRECIO]]</f>
        <v>0</v>
      </c>
      <c r="T64" s="16">
        <f>Tabla1[[#This Row],[RQ ALTAIR]]*Tabla1[[#This Row],[PRECIO]]</f>
        <v>0</v>
      </c>
      <c r="U64" s="16">
        <f>Tabla1[[#This Row],[RQ TOTAL]]*Tabla1[[#This Row],[PRECIO]]</f>
        <v>0</v>
      </c>
      <c r="V64" s="4" t="s">
        <v>163</v>
      </c>
      <c r="W64" s="4" t="s">
        <v>164</v>
      </c>
      <c r="X64" s="3">
        <v>32</v>
      </c>
      <c r="AA64" s="3"/>
      <c r="AB64" s="3" t="s">
        <v>74</v>
      </c>
    </row>
    <row r="65" spans="1:28" ht="27.6">
      <c r="A65" s="47"/>
      <c r="B65" s="1" t="s">
        <v>121</v>
      </c>
      <c r="C65" s="10">
        <v>2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19">
        <f>SUM(Tabla1[[#This Row],[RQ ABC]],Tabla1[[#This Row],[RQ FRI]],Tabla1[[#This Row],[RQ  COLAN]],Tabla1[[#This Row],[RQ FRINOR]],Tabla1[[#This Row],[RQ M.ALTAIR]],Tabla1[[#This Row],[RQ ALTAIR]])</f>
        <v>0</v>
      </c>
      <c r="N65" s="3">
        <v>288</v>
      </c>
      <c r="O65" s="16">
        <f>Tabla1[[#This Row],[RQ ABC]]*Tabla1[[#This Row],[PRECIO]]</f>
        <v>0</v>
      </c>
      <c r="P65" s="16">
        <f>Tabla1[[#This Row],[RQ FRI]]*Tabla1[[#This Row],[PRECIO]]</f>
        <v>0</v>
      </c>
      <c r="Q65" s="16">
        <f>Tabla1[[#This Row],[RQ  COLAN]]*Tabla1[[#This Row],[PRECIO]]</f>
        <v>0</v>
      </c>
      <c r="R65" s="16">
        <f>Tabla1[[#This Row],[RQ FRINOR]]*Tabla1[[#This Row],[PRECIO]]</f>
        <v>0</v>
      </c>
      <c r="S65" s="16">
        <f>Tabla1[[#This Row],[RQ M.ALTAIR]]*Tabla1[[#This Row],[PRECIO]]</f>
        <v>0</v>
      </c>
      <c r="T65" s="16">
        <f>Tabla1[[#This Row],[RQ ALTAIR]]*Tabla1[[#This Row],[PRECIO]]</f>
        <v>0</v>
      </c>
      <c r="U65" s="16">
        <f>Tabla1[[#This Row],[RQ TOTAL]]*Tabla1[[#This Row],[PRECIO]]</f>
        <v>0</v>
      </c>
      <c r="V65" s="4" t="s">
        <v>163</v>
      </c>
      <c r="W65" s="4" t="s">
        <v>164</v>
      </c>
      <c r="X65" s="3">
        <v>32</v>
      </c>
      <c r="AA65" s="3"/>
      <c r="AB65" s="3" t="s">
        <v>74</v>
      </c>
    </row>
    <row r="66" spans="1:28" ht="27.6">
      <c r="A66" s="47"/>
      <c r="B66" s="1" t="s">
        <v>38</v>
      </c>
      <c r="C66" s="10">
        <v>0</v>
      </c>
      <c r="D66" s="3">
        <v>1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19">
        <f>SUM(Tabla1[[#This Row],[RQ ABC]],Tabla1[[#This Row],[RQ FRI]],Tabla1[[#This Row],[RQ  COLAN]],Tabla1[[#This Row],[RQ FRINOR]],Tabla1[[#This Row],[RQ M.ALTAIR]],Tabla1[[#This Row],[RQ ALTAIR]])</f>
        <v>1</v>
      </c>
      <c r="N66" s="3">
        <v>450</v>
      </c>
      <c r="O66" s="16">
        <f>Tabla1[[#This Row],[RQ ABC]]*Tabla1[[#This Row],[PRECIO]]</f>
        <v>450</v>
      </c>
      <c r="P66" s="16">
        <f>Tabla1[[#This Row],[RQ FRI]]*Tabla1[[#This Row],[PRECIO]]</f>
        <v>0</v>
      </c>
      <c r="Q66" s="16">
        <f>Tabla1[[#This Row],[RQ  COLAN]]*Tabla1[[#This Row],[PRECIO]]</f>
        <v>0</v>
      </c>
      <c r="R66" s="16">
        <f>Tabla1[[#This Row],[RQ FRINOR]]*Tabla1[[#This Row],[PRECIO]]</f>
        <v>0</v>
      </c>
      <c r="S66" s="16">
        <f>Tabla1[[#This Row],[RQ M.ALTAIR]]*Tabla1[[#This Row],[PRECIO]]</f>
        <v>0</v>
      </c>
      <c r="T66" s="16">
        <f>Tabla1[[#This Row],[RQ ALTAIR]]*Tabla1[[#This Row],[PRECIO]]</f>
        <v>0</v>
      </c>
      <c r="U66" s="16">
        <f>Tabla1[[#This Row],[RQ TOTAL]]*Tabla1[[#This Row],[PRECIO]]</f>
        <v>450</v>
      </c>
      <c r="V66" s="4" t="s">
        <v>161</v>
      </c>
      <c r="W66" s="4" t="s">
        <v>162</v>
      </c>
      <c r="X66" s="3">
        <v>1</v>
      </c>
      <c r="AA66" s="3"/>
      <c r="AB66" s="3" t="s">
        <v>74</v>
      </c>
    </row>
    <row r="67" spans="1:28" ht="27.6">
      <c r="A67" s="47"/>
      <c r="B67" s="1" t="s">
        <v>48</v>
      </c>
      <c r="C67" s="10">
        <v>5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19">
        <f>SUM(Tabla1[[#This Row],[RQ ABC]],Tabla1[[#This Row],[RQ FRI]],Tabla1[[#This Row],[RQ  COLAN]],Tabla1[[#This Row],[RQ FRINOR]],Tabla1[[#This Row],[RQ M.ALTAIR]],Tabla1[[#This Row],[RQ ALTAIR]])</f>
        <v>0</v>
      </c>
      <c r="N67" s="3">
        <v>450</v>
      </c>
      <c r="O67" s="16">
        <f>Tabla1[[#This Row],[RQ ABC]]*Tabla1[[#This Row],[PRECIO]]</f>
        <v>0</v>
      </c>
      <c r="P67" s="16">
        <f>Tabla1[[#This Row],[RQ FRI]]*Tabla1[[#This Row],[PRECIO]]</f>
        <v>0</v>
      </c>
      <c r="Q67" s="16">
        <f>Tabla1[[#This Row],[RQ  COLAN]]*Tabla1[[#This Row],[PRECIO]]</f>
        <v>0</v>
      </c>
      <c r="R67" s="16">
        <f>Tabla1[[#This Row],[RQ FRINOR]]*Tabla1[[#This Row],[PRECIO]]</f>
        <v>0</v>
      </c>
      <c r="S67" s="16">
        <f>Tabla1[[#This Row],[RQ M.ALTAIR]]*Tabla1[[#This Row],[PRECIO]]</f>
        <v>0</v>
      </c>
      <c r="T67" s="16">
        <f>Tabla1[[#This Row],[RQ ALTAIR]]*Tabla1[[#This Row],[PRECIO]]</f>
        <v>0</v>
      </c>
      <c r="U67" s="16">
        <f>Tabla1[[#This Row],[RQ TOTAL]]*Tabla1[[#This Row],[PRECIO]]</f>
        <v>0</v>
      </c>
      <c r="V67" s="4" t="s">
        <v>161</v>
      </c>
      <c r="W67" s="4" t="s">
        <v>162</v>
      </c>
      <c r="X67" s="3" t="s">
        <v>117</v>
      </c>
      <c r="AA67" s="3"/>
      <c r="AB67" s="3" t="s">
        <v>74</v>
      </c>
    </row>
    <row r="68" spans="1:28" ht="27.6">
      <c r="A68" s="47"/>
      <c r="B68" s="1" t="s">
        <v>18</v>
      </c>
      <c r="C68" s="10">
        <v>1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19">
        <f>SUM(Tabla1[[#This Row],[RQ ABC]],Tabla1[[#This Row],[RQ FRI]],Tabla1[[#This Row],[RQ  COLAN]],Tabla1[[#This Row],[RQ FRINOR]],Tabla1[[#This Row],[RQ M.ALTAIR]],Tabla1[[#This Row],[RQ ALTAIR]])</f>
        <v>0</v>
      </c>
      <c r="N68" s="3">
        <v>450</v>
      </c>
      <c r="O68" s="16">
        <f>Tabla1[[#This Row],[RQ ABC]]*Tabla1[[#This Row],[PRECIO]]</f>
        <v>0</v>
      </c>
      <c r="P68" s="16">
        <f>Tabla1[[#This Row],[RQ FRI]]*Tabla1[[#This Row],[PRECIO]]</f>
        <v>0</v>
      </c>
      <c r="Q68" s="16">
        <f>Tabla1[[#This Row],[RQ  COLAN]]*Tabla1[[#This Row],[PRECIO]]</f>
        <v>0</v>
      </c>
      <c r="R68" s="16">
        <f>Tabla1[[#This Row],[RQ FRINOR]]*Tabla1[[#This Row],[PRECIO]]</f>
        <v>0</v>
      </c>
      <c r="S68" s="16">
        <f>Tabla1[[#This Row],[RQ M.ALTAIR]]*Tabla1[[#This Row],[PRECIO]]</f>
        <v>0</v>
      </c>
      <c r="T68" s="16">
        <f>Tabla1[[#This Row],[RQ ALTAIR]]*Tabla1[[#This Row],[PRECIO]]</f>
        <v>0</v>
      </c>
      <c r="U68" s="16">
        <f>Tabla1[[#This Row],[RQ TOTAL]]*Tabla1[[#This Row],[PRECIO]]</f>
        <v>0</v>
      </c>
      <c r="V68" s="4" t="s">
        <v>161</v>
      </c>
      <c r="W68" s="4" t="s">
        <v>162</v>
      </c>
      <c r="X68" s="3" t="s">
        <v>117</v>
      </c>
      <c r="AA68" s="3"/>
      <c r="AB68" s="3" t="s">
        <v>74</v>
      </c>
    </row>
    <row r="69" spans="1:28" ht="27.6">
      <c r="A69" s="47"/>
      <c r="B69" s="1" t="s">
        <v>122</v>
      </c>
      <c r="C69" s="10">
        <v>0</v>
      </c>
      <c r="D69" s="3">
        <v>1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19">
        <f>SUM(Tabla1[[#This Row],[RQ ABC]],Tabla1[[#This Row],[RQ FRI]],Tabla1[[#This Row],[RQ  COLAN]],Tabla1[[#This Row],[RQ FRINOR]],Tabla1[[#This Row],[RQ M.ALTAIR]],Tabla1[[#This Row],[RQ ALTAIR]])</f>
        <v>1</v>
      </c>
      <c r="N69" s="3">
        <v>450</v>
      </c>
      <c r="O69" s="16">
        <f>Tabla1[[#This Row],[RQ ABC]]*Tabla1[[#This Row],[PRECIO]]</f>
        <v>450</v>
      </c>
      <c r="P69" s="16">
        <f>Tabla1[[#This Row],[RQ FRI]]*Tabla1[[#This Row],[PRECIO]]</f>
        <v>0</v>
      </c>
      <c r="Q69" s="16">
        <f>Tabla1[[#This Row],[RQ  COLAN]]*Tabla1[[#This Row],[PRECIO]]</f>
        <v>0</v>
      </c>
      <c r="R69" s="16">
        <f>Tabla1[[#This Row],[RQ FRINOR]]*Tabla1[[#This Row],[PRECIO]]</f>
        <v>0</v>
      </c>
      <c r="S69" s="16">
        <f>Tabla1[[#This Row],[RQ M.ALTAIR]]*Tabla1[[#This Row],[PRECIO]]</f>
        <v>0</v>
      </c>
      <c r="T69" s="16">
        <f>Tabla1[[#This Row],[RQ ALTAIR]]*Tabla1[[#This Row],[PRECIO]]</f>
        <v>0</v>
      </c>
      <c r="U69" s="16">
        <f>Tabla1[[#This Row],[RQ TOTAL]]*Tabla1[[#This Row],[PRECIO]]</f>
        <v>450</v>
      </c>
      <c r="V69" s="4" t="s">
        <v>161</v>
      </c>
      <c r="W69" s="4" t="s">
        <v>162</v>
      </c>
      <c r="X69" s="3">
        <v>1</v>
      </c>
      <c r="AA69" s="3"/>
      <c r="AB69" s="3" t="s">
        <v>74</v>
      </c>
    </row>
    <row r="70" spans="1:28" ht="27.6">
      <c r="A70" s="47"/>
      <c r="B70" s="1" t="s">
        <v>5</v>
      </c>
      <c r="C70" s="10">
        <v>2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19">
        <f>SUM(Tabla1[[#This Row],[RQ ABC]],Tabla1[[#This Row],[RQ FRI]],Tabla1[[#This Row],[RQ  COLAN]],Tabla1[[#This Row],[RQ FRINOR]],Tabla1[[#This Row],[RQ M.ALTAIR]],Tabla1[[#This Row],[RQ ALTAIR]])</f>
        <v>0</v>
      </c>
      <c r="N70" s="3">
        <v>450</v>
      </c>
      <c r="O70" s="16">
        <f>Tabla1[[#This Row],[RQ ABC]]*Tabla1[[#This Row],[PRECIO]]</f>
        <v>0</v>
      </c>
      <c r="P70" s="16">
        <f>Tabla1[[#This Row],[RQ FRI]]*Tabla1[[#This Row],[PRECIO]]</f>
        <v>0</v>
      </c>
      <c r="Q70" s="16">
        <f>Tabla1[[#This Row],[RQ  COLAN]]*Tabla1[[#This Row],[PRECIO]]</f>
        <v>0</v>
      </c>
      <c r="R70" s="16">
        <f>Tabla1[[#This Row],[RQ FRINOR]]*Tabla1[[#This Row],[PRECIO]]</f>
        <v>0</v>
      </c>
      <c r="S70" s="16">
        <f>Tabla1[[#This Row],[RQ M.ALTAIR]]*Tabla1[[#This Row],[PRECIO]]</f>
        <v>0</v>
      </c>
      <c r="T70" s="16">
        <f>Tabla1[[#This Row],[RQ ALTAIR]]*Tabla1[[#This Row],[PRECIO]]</f>
        <v>0</v>
      </c>
      <c r="U70" s="16">
        <f>Tabla1[[#This Row],[RQ TOTAL]]*Tabla1[[#This Row],[PRECIO]]</f>
        <v>0</v>
      </c>
      <c r="V70" s="4" t="s">
        <v>161</v>
      </c>
      <c r="W70" s="4" t="s">
        <v>162</v>
      </c>
      <c r="X70" s="3" t="s">
        <v>117</v>
      </c>
      <c r="AA70" s="3"/>
      <c r="AB70" s="3" t="s">
        <v>74</v>
      </c>
    </row>
    <row r="71" spans="1:28" ht="27.6">
      <c r="A71" s="47"/>
      <c r="B71" s="1" t="s">
        <v>6</v>
      </c>
      <c r="C71" s="10">
        <v>0</v>
      </c>
      <c r="D71" s="3">
        <v>1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19">
        <f>SUM(Tabla1[[#This Row],[RQ ABC]],Tabla1[[#This Row],[RQ FRI]],Tabla1[[#This Row],[RQ  COLAN]],Tabla1[[#This Row],[RQ FRINOR]],Tabla1[[#This Row],[RQ M.ALTAIR]],Tabla1[[#This Row],[RQ ALTAIR]])</f>
        <v>1</v>
      </c>
      <c r="N71" s="3">
        <v>450</v>
      </c>
      <c r="O71" s="16">
        <f>Tabla1[[#This Row],[RQ ABC]]*Tabla1[[#This Row],[PRECIO]]</f>
        <v>450</v>
      </c>
      <c r="P71" s="16">
        <f>Tabla1[[#This Row],[RQ FRI]]*Tabla1[[#This Row],[PRECIO]]</f>
        <v>0</v>
      </c>
      <c r="Q71" s="16">
        <f>Tabla1[[#This Row],[RQ  COLAN]]*Tabla1[[#This Row],[PRECIO]]</f>
        <v>0</v>
      </c>
      <c r="R71" s="16">
        <f>Tabla1[[#This Row],[RQ FRINOR]]*Tabla1[[#This Row],[PRECIO]]</f>
        <v>0</v>
      </c>
      <c r="S71" s="16">
        <f>Tabla1[[#This Row],[RQ M.ALTAIR]]*Tabla1[[#This Row],[PRECIO]]</f>
        <v>0</v>
      </c>
      <c r="T71" s="16">
        <f>Tabla1[[#This Row],[RQ ALTAIR]]*Tabla1[[#This Row],[PRECIO]]</f>
        <v>0</v>
      </c>
      <c r="U71" s="16">
        <f>Tabla1[[#This Row],[RQ TOTAL]]*Tabla1[[#This Row],[PRECIO]]</f>
        <v>450</v>
      </c>
      <c r="V71" s="4" t="s">
        <v>161</v>
      </c>
      <c r="W71" s="4" t="s">
        <v>162</v>
      </c>
      <c r="X71" s="3">
        <v>1</v>
      </c>
      <c r="AA71" s="3"/>
      <c r="AB71" s="3" t="s">
        <v>74</v>
      </c>
    </row>
    <row r="72" spans="1:28" ht="27.6">
      <c r="A72" s="47"/>
      <c r="B72" s="1" t="s">
        <v>33</v>
      </c>
      <c r="C72" s="10">
        <v>1</v>
      </c>
      <c r="D72" s="3">
        <v>1</v>
      </c>
      <c r="E72" s="3">
        <v>0</v>
      </c>
      <c r="F72" s="3">
        <v>2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19">
        <f>SUM(Tabla1[[#This Row],[RQ ABC]],Tabla1[[#This Row],[RQ FRI]],Tabla1[[#This Row],[RQ  COLAN]],Tabla1[[#This Row],[RQ FRINOR]],Tabla1[[#This Row],[RQ M.ALTAIR]],Tabla1[[#This Row],[RQ ALTAIR]])</f>
        <v>3</v>
      </c>
      <c r="N72" s="3">
        <v>450</v>
      </c>
      <c r="O72" s="16">
        <f>Tabla1[[#This Row],[RQ ABC]]*Tabla1[[#This Row],[PRECIO]]</f>
        <v>450</v>
      </c>
      <c r="P72" s="16">
        <f>Tabla1[[#This Row],[RQ FRI]]*Tabla1[[#This Row],[PRECIO]]</f>
        <v>900</v>
      </c>
      <c r="Q72" s="16">
        <f>Tabla1[[#This Row],[RQ  COLAN]]*Tabla1[[#This Row],[PRECIO]]</f>
        <v>0</v>
      </c>
      <c r="R72" s="16">
        <f>Tabla1[[#This Row],[RQ FRINOR]]*Tabla1[[#This Row],[PRECIO]]</f>
        <v>0</v>
      </c>
      <c r="S72" s="16">
        <f>Tabla1[[#This Row],[RQ M.ALTAIR]]*Tabla1[[#This Row],[PRECIO]]</f>
        <v>0</v>
      </c>
      <c r="T72" s="16">
        <f>Tabla1[[#This Row],[RQ ALTAIR]]*Tabla1[[#This Row],[PRECIO]]</f>
        <v>0</v>
      </c>
      <c r="U72" s="16">
        <f>Tabla1[[#This Row],[RQ TOTAL]]*Tabla1[[#This Row],[PRECIO]]</f>
        <v>1350</v>
      </c>
      <c r="V72" s="4" t="s">
        <v>161</v>
      </c>
      <c r="W72" s="4" t="s">
        <v>162</v>
      </c>
      <c r="X72" s="3">
        <v>1</v>
      </c>
      <c r="Y72" s="3">
        <v>2</v>
      </c>
      <c r="AA72" s="3"/>
      <c r="AB72" s="3" t="s">
        <v>74</v>
      </c>
    </row>
    <row r="73" spans="1:28" ht="27.6">
      <c r="A73" s="47"/>
      <c r="B73" s="1" t="s">
        <v>36</v>
      </c>
      <c r="C73" s="10">
        <v>7</v>
      </c>
      <c r="D73" s="3">
        <v>0</v>
      </c>
      <c r="E73" s="3">
        <v>0</v>
      </c>
      <c r="F73" s="3">
        <v>2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19">
        <f>SUM(Tabla1[[#This Row],[RQ ABC]],Tabla1[[#This Row],[RQ FRI]],Tabla1[[#This Row],[RQ  COLAN]],Tabla1[[#This Row],[RQ FRINOR]],Tabla1[[#This Row],[RQ M.ALTAIR]],Tabla1[[#This Row],[RQ ALTAIR]])</f>
        <v>2</v>
      </c>
      <c r="N73" s="3">
        <v>450</v>
      </c>
      <c r="O73" s="16">
        <f>Tabla1[[#This Row],[RQ ABC]]*Tabla1[[#This Row],[PRECIO]]</f>
        <v>0</v>
      </c>
      <c r="P73" s="16">
        <f>Tabla1[[#This Row],[RQ FRI]]*Tabla1[[#This Row],[PRECIO]]</f>
        <v>900</v>
      </c>
      <c r="Q73" s="16">
        <f>Tabla1[[#This Row],[RQ  COLAN]]*Tabla1[[#This Row],[PRECIO]]</f>
        <v>0</v>
      </c>
      <c r="R73" s="16">
        <f>Tabla1[[#This Row],[RQ FRINOR]]*Tabla1[[#This Row],[PRECIO]]</f>
        <v>0</v>
      </c>
      <c r="S73" s="16">
        <f>Tabla1[[#This Row],[RQ M.ALTAIR]]*Tabla1[[#This Row],[PRECIO]]</f>
        <v>0</v>
      </c>
      <c r="T73" s="16">
        <f>Tabla1[[#This Row],[RQ ALTAIR]]*Tabla1[[#This Row],[PRECIO]]</f>
        <v>0</v>
      </c>
      <c r="U73" s="16">
        <f>Tabla1[[#This Row],[RQ TOTAL]]*Tabla1[[#This Row],[PRECIO]]</f>
        <v>900</v>
      </c>
      <c r="V73" s="4" t="s">
        <v>161</v>
      </c>
      <c r="W73" s="4" t="s">
        <v>162</v>
      </c>
      <c r="X73" s="3" t="s">
        <v>117</v>
      </c>
      <c r="Y73" s="3">
        <v>2</v>
      </c>
      <c r="AA73" s="3"/>
      <c r="AB73" s="3" t="s">
        <v>74</v>
      </c>
    </row>
    <row r="74" spans="1:28" ht="27.6">
      <c r="A74" s="47"/>
      <c r="B74" s="1" t="s">
        <v>26</v>
      </c>
      <c r="C74" s="10">
        <v>2</v>
      </c>
      <c r="D74" s="3">
        <v>4</v>
      </c>
      <c r="E74" s="3">
        <v>0</v>
      </c>
      <c r="F74" s="3">
        <v>2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19">
        <f>SUM(Tabla1[[#This Row],[RQ ABC]],Tabla1[[#This Row],[RQ FRI]],Tabla1[[#This Row],[RQ  COLAN]],Tabla1[[#This Row],[RQ FRINOR]],Tabla1[[#This Row],[RQ M.ALTAIR]],Tabla1[[#This Row],[RQ ALTAIR]])</f>
        <v>6</v>
      </c>
      <c r="N74" s="3">
        <v>450</v>
      </c>
      <c r="O74" s="16">
        <f>Tabla1[[#This Row],[RQ ABC]]*Tabla1[[#This Row],[PRECIO]]</f>
        <v>1800</v>
      </c>
      <c r="P74" s="16">
        <f>Tabla1[[#This Row],[RQ FRI]]*Tabla1[[#This Row],[PRECIO]]</f>
        <v>900</v>
      </c>
      <c r="Q74" s="16">
        <f>Tabla1[[#This Row],[RQ  COLAN]]*Tabla1[[#This Row],[PRECIO]]</f>
        <v>0</v>
      </c>
      <c r="R74" s="16">
        <f>Tabla1[[#This Row],[RQ FRINOR]]*Tabla1[[#This Row],[PRECIO]]</f>
        <v>0</v>
      </c>
      <c r="S74" s="16">
        <f>Tabla1[[#This Row],[RQ M.ALTAIR]]*Tabla1[[#This Row],[PRECIO]]</f>
        <v>0</v>
      </c>
      <c r="T74" s="16">
        <f>Tabla1[[#This Row],[RQ ALTAIR]]*Tabla1[[#This Row],[PRECIO]]</f>
        <v>0</v>
      </c>
      <c r="U74" s="16">
        <f>Tabla1[[#This Row],[RQ TOTAL]]*Tabla1[[#This Row],[PRECIO]]</f>
        <v>2700</v>
      </c>
      <c r="V74" s="4" t="s">
        <v>161</v>
      </c>
      <c r="W74" s="4" t="s">
        <v>162</v>
      </c>
      <c r="X74" s="3">
        <v>4</v>
      </c>
      <c r="Y74" s="3">
        <v>2</v>
      </c>
      <c r="AA74" s="3"/>
      <c r="AB74" s="3" t="s">
        <v>74</v>
      </c>
    </row>
    <row r="75" spans="1:28" ht="27.6">
      <c r="A75" s="47"/>
      <c r="B75" s="1" t="s">
        <v>123</v>
      </c>
      <c r="C75" s="10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19">
        <f>SUM(Tabla1[[#This Row],[RQ ABC]],Tabla1[[#This Row],[RQ FRI]],Tabla1[[#This Row],[RQ  COLAN]],Tabla1[[#This Row],[RQ FRINOR]],Tabla1[[#This Row],[RQ M.ALTAIR]],Tabla1[[#This Row],[RQ ALTAIR]])</f>
        <v>0</v>
      </c>
      <c r="N75" s="3">
        <v>450</v>
      </c>
      <c r="O75" s="16">
        <f>Tabla1[[#This Row],[RQ ABC]]*Tabla1[[#This Row],[PRECIO]]</f>
        <v>0</v>
      </c>
      <c r="P75" s="16">
        <f>Tabla1[[#This Row],[RQ FRI]]*Tabla1[[#This Row],[PRECIO]]</f>
        <v>0</v>
      </c>
      <c r="Q75" s="16">
        <f>Tabla1[[#This Row],[RQ  COLAN]]*Tabla1[[#This Row],[PRECIO]]</f>
        <v>0</v>
      </c>
      <c r="R75" s="16">
        <f>Tabla1[[#This Row],[RQ FRINOR]]*Tabla1[[#This Row],[PRECIO]]</f>
        <v>0</v>
      </c>
      <c r="S75" s="16">
        <f>Tabla1[[#This Row],[RQ M.ALTAIR]]*Tabla1[[#This Row],[PRECIO]]</f>
        <v>0</v>
      </c>
      <c r="T75" s="16">
        <f>Tabla1[[#This Row],[RQ ALTAIR]]*Tabla1[[#This Row],[PRECIO]]</f>
        <v>0</v>
      </c>
      <c r="U75" s="16">
        <f>Tabla1[[#This Row],[RQ TOTAL]]*Tabla1[[#This Row],[PRECIO]]</f>
        <v>0</v>
      </c>
      <c r="V75" s="4" t="s">
        <v>161</v>
      </c>
      <c r="W75" s="4" t="s">
        <v>162</v>
      </c>
      <c r="X75" s="3" t="s">
        <v>117</v>
      </c>
      <c r="AA75" s="3"/>
      <c r="AB75" s="3" t="s">
        <v>74</v>
      </c>
    </row>
    <row r="76" spans="1:28" ht="27.6">
      <c r="A76" s="47"/>
      <c r="B76" s="1" t="s">
        <v>124</v>
      </c>
      <c r="C76" s="10">
        <v>2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19">
        <f>SUM(Tabla1[[#This Row],[RQ ABC]],Tabla1[[#This Row],[RQ FRI]],Tabla1[[#This Row],[RQ  COLAN]],Tabla1[[#This Row],[RQ FRINOR]],Tabla1[[#This Row],[RQ M.ALTAIR]],Tabla1[[#This Row],[RQ ALTAIR]])</f>
        <v>0</v>
      </c>
      <c r="N76" s="3">
        <v>450</v>
      </c>
      <c r="O76" s="16">
        <f>Tabla1[[#This Row],[RQ ABC]]*Tabla1[[#This Row],[PRECIO]]</f>
        <v>0</v>
      </c>
      <c r="P76" s="16">
        <f>Tabla1[[#This Row],[RQ FRI]]*Tabla1[[#This Row],[PRECIO]]</f>
        <v>0</v>
      </c>
      <c r="Q76" s="16">
        <f>Tabla1[[#This Row],[RQ  COLAN]]*Tabla1[[#This Row],[PRECIO]]</f>
        <v>0</v>
      </c>
      <c r="R76" s="16">
        <f>Tabla1[[#This Row],[RQ FRINOR]]*Tabla1[[#This Row],[PRECIO]]</f>
        <v>0</v>
      </c>
      <c r="S76" s="16">
        <f>Tabla1[[#This Row],[RQ M.ALTAIR]]*Tabla1[[#This Row],[PRECIO]]</f>
        <v>0</v>
      </c>
      <c r="T76" s="16">
        <f>Tabla1[[#This Row],[RQ ALTAIR]]*Tabla1[[#This Row],[PRECIO]]</f>
        <v>0</v>
      </c>
      <c r="U76" s="16">
        <f>Tabla1[[#This Row],[RQ TOTAL]]*Tabla1[[#This Row],[PRECIO]]</f>
        <v>0</v>
      </c>
      <c r="V76" s="4" t="s">
        <v>161</v>
      </c>
      <c r="W76" s="4" t="s">
        <v>162</v>
      </c>
      <c r="X76" s="3" t="s">
        <v>117</v>
      </c>
      <c r="AA76" s="3"/>
      <c r="AB76" s="3" t="s">
        <v>74</v>
      </c>
    </row>
    <row r="77" spans="1:28" ht="55.2">
      <c r="A77" s="47"/>
      <c r="B77" s="1" t="s">
        <v>125</v>
      </c>
      <c r="C77" s="10">
        <v>7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19">
        <f>SUM(Tabla1[[#This Row],[RQ ABC]],Tabla1[[#This Row],[RQ FRI]],Tabla1[[#This Row],[RQ  COLAN]],Tabla1[[#This Row],[RQ FRINOR]],Tabla1[[#This Row],[RQ M.ALTAIR]],Tabla1[[#This Row],[RQ ALTAIR]])</f>
        <v>0</v>
      </c>
      <c r="N77" s="3">
        <v>125</v>
      </c>
      <c r="O77" s="16">
        <f>Tabla1[[#This Row],[RQ ABC]]*Tabla1[[#This Row],[PRECIO]]</f>
        <v>0</v>
      </c>
      <c r="P77" s="16">
        <f>Tabla1[[#This Row],[RQ FRI]]*Tabla1[[#This Row],[PRECIO]]</f>
        <v>0</v>
      </c>
      <c r="Q77" s="16">
        <f>Tabla1[[#This Row],[RQ  COLAN]]*Tabla1[[#This Row],[PRECIO]]</f>
        <v>0</v>
      </c>
      <c r="R77" s="16">
        <f>Tabla1[[#This Row],[RQ FRINOR]]*Tabla1[[#This Row],[PRECIO]]</f>
        <v>0</v>
      </c>
      <c r="S77" s="16">
        <f>Tabla1[[#This Row],[RQ M.ALTAIR]]*Tabla1[[#This Row],[PRECIO]]</f>
        <v>0</v>
      </c>
      <c r="T77" s="16">
        <f>Tabla1[[#This Row],[RQ ALTAIR]]*Tabla1[[#This Row],[PRECIO]]</f>
        <v>0</v>
      </c>
      <c r="U77" s="16">
        <f>Tabla1[[#This Row],[RQ TOTAL]]*Tabla1[[#This Row],[PRECIO]]</f>
        <v>0</v>
      </c>
      <c r="V77" s="4" t="s">
        <v>168</v>
      </c>
      <c r="W77" s="4" t="s">
        <v>169</v>
      </c>
      <c r="X77" s="3">
        <v>44</v>
      </c>
      <c r="AA77" s="3"/>
      <c r="AB77" s="3" t="s">
        <v>74</v>
      </c>
    </row>
    <row r="78" spans="1:28" ht="41.4">
      <c r="A78" s="47"/>
      <c r="B78" s="1" t="s">
        <v>126</v>
      </c>
      <c r="C78" s="10">
        <v>9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19">
        <f>SUM(Tabla1[[#This Row],[RQ ABC]],Tabla1[[#This Row],[RQ FRI]],Tabla1[[#This Row],[RQ  COLAN]],Tabla1[[#This Row],[RQ FRINOR]],Tabla1[[#This Row],[RQ M.ALTAIR]],Tabla1[[#This Row],[RQ ALTAIR]])</f>
        <v>0</v>
      </c>
      <c r="N78" s="3">
        <v>125</v>
      </c>
      <c r="O78" s="16">
        <f>Tabla1[[#This Row],[RQ ABC]]*Tabla1[[#This Row],[PRECIO]]</f>
        <v>0</v>
      </c>
      <c r="P78" s="16">
        <f>Tabla1[[#This Row],[RQ FRI]]*Tabla1[[#This Row],[PRECIO]]</f>
        <v>0</v>
      </c>
      <c r="Q78" s="16">
        <f>Tabla1[[#This Row],[RQ  COLAN]]*Tabla1[[#This Row],[PRECIO]]</f>
        <v>0</v>
      </c>
      <c r="R78" s="16">
        <f>Tabla1[[#This Row],[RQ FRINOR]]*Tabla1[[#This Row],[PRECIO]]</f>
        <v>0</v>
      </c>
      <c r="S78" s="16">
        <f>Tabla1[[#This Row],[RQ M.ALTAIR]]*Tabla1[[#This Row],[PRECIO]]</f>
        <v>0</v>
      </c>
      <c r="T78" s="16">
        <f>Tabla1[[#This Row],[RQ ALTAIR]]*Tabla1[[#This Row],[PRECIO]]</f>
        <v>0</v>
      </c>
      <c r="U78" s="16">
        <f>Tabla1[[#This Row],[RQ TOTAL]]*Tabla1[[#This Row],[PRECIO]]</f>
        <v>0</v>
      </c>
      <c r="V78" s="4" t="s">
        <v>167</v>
      </c>
      <c r="W78" s="4" t="s">
        <v>169</v>
      </c>
      <c r="X78" s="3">
        <v>44</v>
      </c>
      <c r="AA78" s="3"/>
      <c r="AB78" s="3" t="s">
        <v>74</v>
      </c>
    </row>
    <row r="79" spans="1:28" ht="41.4">
      <c r="A79" s="47"/>
      <c r="B79" s="1" t="s">
        <v>127</v>
      </c>
      <c r="C79" s="10">
        <v>18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19">
        <f>SUM(Tabla1[[#This Row],[RQ ABC]],Tabla1[[#This Row],[RQ FRI]],Tabla1[[#This Row],[RQ  COLAN]],Tabla1[[#This Row],[RQ FRINOR]],Tabla1[[#This Row],[RQ M.ALTAIR]],Tabla1[[#This Row],[RQ ALTAIR]])</f>
        <v>0</v>
      </c>
      <c r="N79" s="3">
        <v>125</v>
      </c>
      <c r="O79" s="16">
        <f>Tabla1[[#This Row],[RQ ABC]]*Tabla1[[#This Row],[PRECIO]]</f>
        <v>0</v>
      </c>
      <c r="P79" s="16">
        <f>Tabla1[[#This Row],[RQ FRI]]*Tabla1[[#This Row],[PRECIO]]</f>
        <v>0</v>
      </c>
      <c r="Q79" s="16">
        <f>Tabla1[[#This Row],[RQ  COLAN]]*Tabla1[[#This Row],[PRECIO]]</f>
        <v>0</v>
      </c>
      <c r="R79" s="16">
        <f>Tabla1[[#This Row],[RQ FRINOR]]*Tabla1[[#This Row],[PRECIO]]</f>
        <v>0</v>
      </c>
      <c r="S79" s="16">
        <f>Tabla1[[#This Row],[RQ M.ALTAIR]]*Tabla1[[#This Row],[PRECIO]]</f>
        <v>0</v>
      </c>
      <c r="T79" s="16">
        <f>Tabla1[[#This Row],[RQ ALTAIR]]*Tabla1[[#This Row],[PRECIO]]</f>
        <v>0</v>
      </c>
      <c r="U79" s="16">
        <f>Tabla1[[#This Row],[RQ TOTAL]]*Tabla1[[#This Row],[PRECIO]]</f>
        <v>0</v>
      </c>
      <c r="V79" s="4" t="s">
        <v>167</v>
      </c>
      <c r="W79" s="4" t="s">
        <v>169</v>
      </c>
      <c r="X79" s="3">
        <v>44</v>
      </c>
      <c r="AA79" s="3"/>
      <c r="AB79" s="3" t="s">
        <v>74</v>
      </c>
    </row>
    <row r="80" spans="1:28" ht="41.4">
      <c r="A80" s="47"/>
      <c r="B80" s="1" t="s">
        <v>128</v>
      </c>
      <c r="C80" s="10">
        <v>14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1</v>
      </c>
      <c r="M80" s="19">
        <f>SUM(Tabla1[[#This Row],[RQ ABC]],Tabla1[[#This Row],[RQ FRI]],Tabla1[[#This Row],[RQ  COLAN]],Tabla1[[#This Row],[RQ FRINOR]],Tabla1[[#This Row],[RQ M.ALTAIR]],Tabla1[[#This Row],[RQ ALTAIR]])</f>
        <v>1</v>
      </c>
      <c r="N80" s="3">
        <v>125</v>
      </c>
      <c r="O80" s="16">
        <f>Tabla1[[#This Row],[RQ ABC]]*Tabla1[[#This Row],[PRECIO]]</f>
        <v>0</v>
      </c>
      <c r="P80" s="16">
        <f>Tabla1[[#This Row],[RQ FRI]]*Tabla1[[#This Row],[PRECIO]]</f>
        <v>0</v>
      </c>
      <c r="Q80" s="16">
        <f>Tabla1[[#This Row],[RQ  COLAN]]*Tabla1[[#This Row],[PRECIO]]</f>
        <v>0</v>
      </c>
      <c r="R80" s="16">
        <f>Tabla1[[#This Row],[RQ FRINOR]]*Tabla1[[#This Row],[PRECIO]]</f>
        <v>0</v>
      </c>
      <c r="S80" s="16">
        <f>Tabla1[[#This Row],[RQ M.ALTAIR]]*Tabla1[[#This Row],[PRECIO]]</f>
        <v>0</v>
      </c>
      <c r="T80" s="16">
        <f>Tabla1[[#This Row],[RQ ALTAIR]]*Tabla1[[#This Row],[PRECIO]]</f>
        <v>125</v>
      </c>
      <c r="U80" s="16">
        <f>Tabla1[[#This Row],[RQ TOTAL]]*Tabla1[[#This Row],[PRECIO]]</f>
        <v>125</v>
      </c>
      <c r="V80" s="4" t="s">
        <v>167</v>
      </c>
      <c r="W80" s="4" t="s">
        <v>169</v>
      </c>
      <c r="X80" s="3">
        <v>44</v>
      </c>
      <c r="AA80" s="3"/>
      <c r="AB80" s="3" t="s">
        <v>74</v>
      </c>
    </row>
    <row r="81" spans="1:28" ht="41.4">
      <c r="A81" s="47"/>
      <c r="B81" s="1" t="s">
        <v>129</v>
      </c>
      <c r="C81" s="10">
        <v>0</v>
      </c>
      <c r="D81" s="3">
        <v>10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19">
        <f>SUM(Tabla1[[#This Row],[RQ ABC]],Tabla1[[#This Row],[RQ FRI]],Tabla1[[#This Row],[RQ  COLAN]],Tabla1[[#This Row],[RQ FRINOR]],Tabla1[[#This Row],[RQ M.ALTAIR]],Tabla1[[#This Row],[RQ ALTAIR]])</f>
        <v>10</v>
      </c>
      <c r="N81" s="3">
        <v>125</v>
      </c>
      <c r="O81" s="16">
        <f>Tabla1[[#This Row],[RQ ABC]]*Tabla1[[#This Row],[PRECIO]]</f>
        <v>1250</v>
      </c>
      <c r="P81" s="16">
        <f>Tabla1[[#This Row],[RQ FRI]]*Tabla1[[#This Row],[PRECIO]]</f>
        <v>0</v>
      </c>
      <c r="Q81" s="16">
        <f>Tabla1[[#This Row],[RQ  COLAN]]*Tabla1[[#This Row],[PRECIO]]</f>
        <v>0</v>
      </c>
      <c r="R81" s="16">
        <f>Tabla1[[#This Row],[RQ FRINOR]]*Tabla1[[#This Row],[PRECIO]]</f>
        <v>0</v>
      </c>
      <c r="S81" s="16">
        <f>Tabla1[[#This Row],[RQ M.ALTAIR]]*Tabla1[[#This Row],[PRECIO]]</f>
        <v>0</v>
      </c>
      <c r="T81" s="16">
        <f>Tabla1[[#This Row],[RQ ALTAIR]]*Tabla1[[#This Row],[PRECIO]]</f>
        <v>0</v>
      </c>
      <c r="U81" s="16">
        <f>Tabla1[[#This Row],[RQ TOTAL]]*Tabla1[[#This Row],[PRECIO]]</f>
        <v>1250</v>
      </c>
      <c r="V81" s="4" t="s">
        <v>167</v>
      </c>
      <c r="W81" s="4" t="s">
        <v>169</v>
      </c>
      <c r="X81" s="3">
        <v>44</v>
      </c>
      <c r="AA81" s="3"/>
      <c r="AB81" s="3" t="s">
        <v>74</v>
      </c>
    </row>
    <row r="82" spans="1:28" ht="41.4">
      <c r="A82" s="47"/>
      <c r="B82" s="1" t="s">
        <v>130</v>
      </c>
      <c r="C82" s="10">
        <v>0</v>
      </c>
      <c r="D82" s="3">
        <v>14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19">
        <f>SUM(Tabla1[[#This Row],[RQ ABC]],Tabla1[[#This Row],[RQ FRI]],Tabla1[[#This Row],[RQ  COLAN]],Tabla1[[#This Row],[RQ FRINOR]],Tabla1[[#This Row],[RQ M.ALTAIR]],Tabla1[[#This Row],[RQ ALTAIR]])</f>
        <v>14</v>
      </c>
      <c r="N82" s="3">
        <v>125</v>
      </c>
      <c r="O82" s="16">
        <f>Tabla1[[#This Row],[RQ ABC]]*Tabla1[[#This Row],[PRECIO]]</f>
        <v>1750</v>
      </c>
      <c r="P82" s="16">
        <f>Tabla1[[#This Row],[RQ FRI]]*Tabla1[[#This Row],[PRECIO]]</f>
        <v>0</v>
      </c>
      <c r="Q82" s="16">
        <f>Tabla1[[#This Row],[RQ  COLAN]]*Tabla1[[#This Row],[PRECIO]]</f>
        <v>0</v>
      </c>
      <c r="R82" s="16">
        <f>Tabla1[[#This Row],[RQ FRINOR]]*Tabla1[[#This Row],[PRECIO]]</f>
        <v>0</v>
      </c>
      <c r="S82" s="16">
        <f>Tabla1[[#This Row],[RQ M.ALTAIR]]*Tabla1[[#This Row],[PRECIO]]</f>
        <v>0</v>
      </c>
      <c r="T82" s="16">
        <f>Tabla1[[#This Row],[RQ ALTAIR]]*Tabla1[[#This Row],[PRECIO]]</f>
        <v>0</v>
      </c>
      <c r="U82" s="16">
        <f>Tabla1[[#This Row],[RQ TOTAL]]*Tabla1[[#This Row],[PRECIO]]</f>
        <v>1750</v>
      </c>
      <c r="V82" s="4" t="s">
        <v>167</v>
      </c>
      <c r="W82" s="4" t="s">
        <v>169</v>
      </c>
      <c r="X82" s="3">
        <v>44</v>
      </c>
      <c r="AA82" s="3"/>
      <c r="AB82" s="3" t="s">
        <v>74</v>
      </c>
    </row>
    <row r="83" spans="1:28" ht="41.4">
      <c r="A83" s="47"/>
      <c r="B83" s="1" t="s">
        <v>131</v>
      </c>
      <c r="C83" s="10">
        <v>0</v>
      </c>
      <c r="D83" s="3">
        <v>12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2</v>
      </c>
      <c r="K83" s="3">
        <v>0</v>
      </c>
      <c r="L83" s="3">
        <v>2</v>
      </c>
      <c r="M83" s="19">
        <f>SUM(Tabla1[[#This Row],[RQ ABC]],Tabla1[[#This Row],[RQ FRI]],Tabla1[[#This Row],[RQ  COLAN]],Tabla1[[#This Row],[RQ FRINOR]],Tabla1[[#This Row],[RQ M.ALTAIR]],Tabla1[[#This Row],[RQ ALTAIR]])</f>
        <v>16</v>
      </c>
      <c r="N83" s="3">
        <v>125</v>
      </c>
      <c r="O83" s="16">
        <f>Tabla1[[#This Row],[RQ ABC]]*Tabla1[[#This Row],[PRECIO]]</f>
        <v>1500</v>
      </c>
      <c r="P83" s="16">
        <f>Tabla1[[#This Row],[RQ FRI]]*Tabla1[[#This Row],[PRECIO]]</f>
        <v>0</v>
      </c>
      <c r="Q83" s="16">
        <f>Tabla1[[#This Row],[RQ  COLAN]]*Tabla1[[#This Row],[PRECIO]]</f>
        <v>0</v>
      </c>
      <c r="R83" s="16">
        <f>Tabla1[[#This Row],[RQ FRINOR]]*Tabla1[[#This Row],[PRECIO]]</f>
        <v>250</v>
      </c>
      <c r="S83" s="16">
        <f>Tabla1[[#This Row],[RQ M.ALTAIR]]*Tabla1[[#This Row],[PRECIO]]</f>
        <v>0</v>
      </c>
      <c r="T83" s="16">
        <f>Tabla1[[#This Row],[RQ ALTAIR]]*Tabla1[[#This Row],[PRECIO]]</f>
        <v>250</v>
      </c>
      <c r="U83" s="16">
        <f>Tabla1[[#This Row],[RQ TOTAL]]*Tabla1[[#This Row],[PRECIO]]</f>
        <v>2000</v>
      </c>
      <c r="V83" s="4" t="s">
        <v>167</v>
      </c>
      <c r="W83" s="4" t="s">
        <v>169</v>
      </c>
      <c r="X83" s="3">
        <v>44</v>
      </c>
      <c r="AA83" s="3">
        <v>2</v>
      </c>
      <c r="AB83" s="3" t="s">
        <v>74</v>
      </c>
    </row>
    <row r="84" spans="1:28" ht="41.4">
      <c r="A84" s="47"/>
      <c r="B84" s="1" t="s">
        <v>132</v>
      </c>
      <c r="C84" s="10">
        <v>11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2</v>
      </c>
      <c r="K84" s="3">
        <v>0</v>
      </c>
      <c r="L84" s="3">
        <v>0</v>
      </c>
      <c r="M84" s="19">
        <f>SUM(Tabla1[[#This Row],[RQ ABC]],Tabla1[[#This Row],[RQ FRI]],Tabla1[[#This Row],[RQ  COLAN]],Tabla1[[#This Row],[RQ FRINOR]],Tabla1[[#This Row],[RQ M.ALTAIR]],Tabla1[[#This Row],[RQ ALTAIR]])</f>
        <v>2</v>
      </c>
      <c r="N84" s="3">
        <v>125</v>
      </c>
      <c r="O84" s="16">
        <f>Tabla1[[#This Row],[RQ ABC]]*Tabla1[[#This Row],[PRECIO]]</f>
        <v>0</v>
      </c>
      <c r="P84" s="16">
        <f>Tabla1[[#This Row],[RQ FRI]]*Tabla1[[#This Row],[PRECIO]]</f>
        <v>0</v>
      </c>
      <c r="Q84" s="16">
        <f>Tabla1[[#This Row],[RQ  COLAN]]*Tabla1[[#This Row],[PRECIO]]</f>
        <v>0</v>
      </c>
      <c r="R84" s="16">
        <f>Tabla1[[#This Row],[RQ FRINOR]]*Tabla1[[#This Row],[PRECIO]]</f>
        <v>250</v>
      </c>
      <c r="S84" s="16">
        <f>Tabla1[[#This Row],[RQ M.ALTAIR]]*Tabla1[[#This Row],[PRECIO]]</f>
        <v>0</v>
      </c>
      <c r="T84" s="16">
        <f>Tabla1[[#This Row],[RQ ALTAIR]]*Tabla1[[#This Row],[PRECIO]]</f>
        <v>0</v>
      </c>
      <c r="U84" s="16">
        <f>Tabla1[[#This Row],[RQ TOTAL]]*Tabla1[[#This Row],[PRECIO]]</f>
        <v>250</v>
      </c>
      <c r="V84" s="4" t="s">
        <v>167</v>
      </c>
      <c r="W84" s="4" t="s">
        <v>169</v>
      </c>
      <c r="X84" s="3">
        <v>44</v>
      </c>
      <c r="AA84" s="3">
        <v>2</v>
      </c>
      <c r="AB84" s="3" t="s">
        <v>74</v>
      </c>
    </row>
    <row r="85" spans="1:28" ht="41.4">
      <c r="A85" s="47"/>
      <c r="B85" s="1" t="s">
        <v>133</v>
      </c>
      <c r="C85" s="10">
        <v>4</v>
      </c>
      <c r="D85" s="3">
        <v>1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19">
        <f>SUM(Tabla1[[#This Row],[RQ ABC]],Tabla1[[#This Row],[RQ FRI]],Tabla1[[#This Row],[RQ  COLAN]],Tabla1[[#This Row],[RQ FRINOR]],Tabla1[[#This Row],[RQ M.ALTAIR]],Tabla1[[#This Row],[RQ ALTAIR]])</f>
        <v>1</v>
      </c>
      <c r="N85" s="3">
        <v>125</v>
      </c>
      <c r="O85" s="16">
        <f>Tabla1[[#This Row],[RQ ABC]]*Tabla1[[#This Row],[PRECIO]]</f>
        <v>125</v>
      </c>
      <c r="P85" s="16">
        <f>Tabla1[[#This Row],[RQ FRI]]*Tabla1[[#This Row],[PRECIO]]</f>
        <v>0</v>
      </c>
      <c r="Q85" s="16">
        <f>Tabla1[[#This Row],[RQ  COLAN]]*Tabla1[[#This Row],[PRECIO]]</f>
        <v>0</v>
      </c>
      <c r="R85" s="16">
        <f>Tabla1[[#This Row],[RQ FRINOR]]*Tabla1[[#This Row],[PRECIO]]</f>
        <v>0</v>
      </c>
      <c r="S85" s="16">
        <f>Tabla1[[#This Row],[RQ M.ALTAIR]]*Tabla1[[#This Row],[PRECIO]]</f>
        <v>0</v>
      </c>
      <c r="T85" s="16">
        <f>Tabla1[[#This Row],[RQ ALTAIR]]*Tabla1[[#This Row],[PRECIO]]</f>
        <v>0</v>
      </c>
      <c r="U85" s="16">
        <f>Tabla1[[#This Row],[RQ TOTAL]]*Tabla1[[#This Row],[PRECIO]]</f>
        <v>125</v>
      </c>
      <c r="V85" s="4" t="s">
        <v>167</v>
      </c>
      <c r="W85" s="4" t="s">
        <v>169</v>
      </c>
      <c r="X85" s="3">
        <v>44</v>
      </c>
      <c r="AA85" s="3"/>
      <c r="AB85" s="3" t="s">
        <v>74</v>
      </c>
    </row>
    <row r="86" spans="1:28" ht="41.4">
      <c r="A86" s="47"/>
      <c r="B86" s="1" t="s">
        <v>134</v>
      </c>
      <c r="C86" s="10">
        <v>10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19">
        <f>SUM(Tabla1[[#This Row],[RQ ABC]],Tabla1[[#This Row],[RQ FRI]],Tabla1[[#This Row],[RQ  COLAN]],Tabla1[[#This Row],[RQ FRINOR]],Tabla1[[#This Row],[RQ M.ALTAIR]],Tabla1[[#This Row],[RQ ALTAIR]])</f>
        <v>0</v>
      </c>
      <c r="N86" s="3">
        <v>125</v>
      </c>
      <c r="O86" s="16">
        <f>Tabla1[[#This Row],[RQ ABC]]*Tabla1[[#This Row],[PRECIO]]</f>
        <v>0</v>
      </c>
      <c r="P86" s="16">
        <f>Tabla1[[#This Row],[RQ FRI]]*Tabla1[[#This Row],[PRECIO]]</f>
        <v>0</v>
      </c>
      <c r="Q86" s="16">
        <f>Tabla1[[#This Row],[RQ  COLAN]]*Tabla1[[#This Row],[PRECIO]]</f>
        <v>0</v>
      </c>
      <c r="R86" s="16">
        <f>Tabla1[[#This Row],[RQ FRINOR]]*Tabla1[[#This Row],[PRECIO]]</f>
        <v>0</v>
      </c>
      <c r="S86" s="16">
        <f>Tabla1[[#This Row],[RQ M.ALTAIR]]*Tabla1[[#This Row],[PRECIO]]</f>
        <v>0</v>
      </c>
      <c r="T86" s="16">
        <f>Tabla1[[#This Row],[RQ ALTAIR]]*Tabla1[[#This Row],[PRECIO]]</f>
        <v>0</v>
      </c>
      <c r="U86" s="16">
        <f>Tabla1[[#This Row],[RQ TOTAL]]*Tabla1[[#This Row],[PRECIO]]</f>
        <v>0</v>
      </c>
      <c r="V86" s="4" t="s">
        <v>167</v>
      </c>
      <c r="W86" s="4" t="s">
        <v>169</v>
      </c>
      <c r="X86" s="3">
        <v>44</v>
      </c>
      <c r="AA86" s="3"/>
      <c r="AB86" s="3" t="s">
        <v>74</v>
      </c>
    </row>
    <row r="87" spans="1:28" ht="41.4">
      <c r="A87" s="47"/>
      <c r="B87" s="1" t="s">
        <v>135</v>
      </c>
      <c r="C87" s="10">
        <v>1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19">
        <f>SUM(Tabla1[[#This Row],[RQ ABC]],Tabla1[[#This Row],[RQ FRI]],Tabla1[[#This Row],[RQ  COLAN]],Tabla1[[#This Row],[RQ FRINOR]],Tabla1[[#This Row],[RQ M.ALTAIR]],Tabla1[[#This Row],[RQ ALTAIR]])</f>
        <v>0</v>
      </c>
      <c r="N87" s="3">
        <v>125</v>
      </c>
      <c r="O87" s="16">
        <f>Tabla1[[#This Row],[RQ ABC]]*Tabla1[[#This Row],[PRECIO]]</f>
        <v>0</v>
      </c>
      <c r="P87" s="16">
        <f>Tabla1[[#This Row],[RQ FRI]]*Tabla1[[#This Row],[PRECIO]]</f>
        <v>0</v>
      </c>
      <c r="Q87" s="16">
        <f>Tabla1[[#This Row],[RQ  COLAN]]*Tabla1[[#This Row],[PRECIO]]</f>
        <v>0</v>
      </c>
      <c r="R87" s="16">
        <f>Tabla1[[#This Row],[RQ FRINOR]]*Tabla1[[#This Row],[PRECIO]]</f>
        <v>0</v>
      </c>
      <c r="S87" s="16">
        <f>Tabla1[[#This Row],[RQ M.ALTAIR]]*Tabla1[[#This Row],[PRECIO]]</f>
        <v>0</v>
      </c>
      <c r="T87" s="16">
        <f>Tabla1[[#This Row],[RQ ALTAIR]]*Tabla1[[#This Row],[PRECIO]]</f>
        <v>0</v>
      </c>
      <c r="U87" s="16">
        <f>Tabla1[[#This Row],[RQ TOTAL]]*Tabla1[[#This Row],[PRECIO]]</f>
        <v>0</v>
      </c>
      <c r="V87" s="4" t="s">
        <v>167</v>
      </c>
      <c r="W87" s="4" t="s">
        <v>169</v>
      </c>
      <c r="X87" s="3">
        <v>44</v>
      </c>
      <c r="AA87" s="3"/>
      <c r="AB87" s="3" t="s">
        <v>74</v>
      </c>
    </row>
    <row r="88" spans="1:28" ht="41.4">
      <c r="A88" s="47"/>
      <c r="B88" s="1" t="s">
        <v>136</v>
      </c>
      <c r="C88" s="10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19">
        <f>SUM(Tabla1[[#This Row],[RQ ABC]],Tabla1[[#This Row],[RQ FRI]],Tabla1[[#This Row],[RQ  COLAN]],Tabla1[[#This Row],[RQ FRINOR]],Tabla1[[#This Row],[RQ M.ALTAIR]],Tabla1[[#This Row],[RQ ALTAIR]])</f>
        <v>0</v>
      </c>
      <c r="N88" s="3">
        <v>125</v>
      </c>
      <c r="O88" s="16">
        <f>Tabla1[[#This Row],[RQ ABC]]*Tabla1[[#This Row],[PRECIO]]</f>
        <v>0</v>
      </c>
      <c r="P88" s="16">
        <f>Tabla1[[#This Row],[RQ FRI]]*Tabla1[[#This Row],[PRECIO]]</f>
        <v>0</v>
      </c>
      <c r="Q88" s="16">
        <f>Tabla1[[#This Row],[RQ  COLAN]]*Tabla1[[#This Row],[PRECIO]]</f>
        <v>0</v>
      </c>
      <c r="R88" s="16">
        <f>Tabla1[[#This Row],[RQ FRINOR]]*Tabla1[[#This Row],[PRECIO]]</f>
        <v>0</v>
      </c>
      <c r="S88" s="16">
        <f>Tabla1[[#This Row],[RQ M.ALTAIR]]*Tabla1[[#This Row],[PRECIO]]</f>
        <v>0</v>
      </c>
      <c r="T88" s="16">
        <f>Tabla1[[#This Row],[RQ ALTAIR]]*Tabla1[[#This Row],[PRECIO]]</f>
        <v>0</v>
      </c>
      <c r="U88" s="16">
        <f>Tabla1[[#This Row],[RQ TOTAL]]*Tabla1[[#This Row],[PRECIO]]</f>
        <v>0</v>
      </c>
      <c r="V88" s="4" t="s">
        <v>167</v>
      </c>
      <c r="W88" s="4" t="s">
        <v>169</v>
      </c>
      <c r="X88" s="3">
        <v>44</v>
      </c>
      <c r="AA88" s="3"/>
      <c r="AB88" s="3" t="s">
        <v>74</v>
      </c>
    </row>
    <row r="89" spans="1:28">
      <c r="A89" s="47"/>
      <c r="B89" s="1" t="s">
        <v>137</v>
      </c>
      <c r="C89" s="10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19">
        <f>SUM(Tabla1[[#This Row],[RQ ABC]],Tabla1[[#This Row],[RQ FRI]],Tabla1[[#This Row],[RQ  COLAN]],Tabla1[[#This Row],[RQ FRINOR]],Tabla1[[#This Row],[RQ M.ALTAIR]],Tabla1[[#This Row],[RQ ALTAIR]])</f>
        <v>0</v>
      </c>
      <c r="N89" s="3">
        <v>250</v>
      </c>
      <c r="O89" s="16">
        <f>Tabla1[[#This Row],[RQ ABC]]*Tabla1[[#This Row],[PRECIO]]</f>
        <v>0</v>
      </c>
      <c r="P89" s="16">
        <f>Tabla1[[#This Row],[RQ FRI]]*Tabla1[[#This Row],[PRECIO]]</f>
        <v>0</v>
      </c>
      <c r="Q89" s="16">
        <f>Tabla1[[#This Row],[RQ  COLAN]]*Tabla1[[#This Row],[PRECIO]]</f>
        <v>0</v>
      </c>
      <c r="R89" s="16">
        <f>Tabla1[[#This Row],[RQ FRINOR]]*Tabla1[[#This Row],[PRECIO]]</f>
        <v>0</v>
      </c>
      <c r="S89" s="16">
        <f>Tabla1[[#This Row],[RQ M.ALTAIR]]*Tabla1[[#This Row],[PRECIO]]</f>
        <v>0</v>
      </c>
      <c r="T89" s="16">
        <f>Tabla1[[#This Row],[RQ ALTAIR]]*Tabla1[[#This Row],[PRECIO]]</f>
        <v>0</v>
      </c>
      <c r="U89" s="16">
        <f>Tabla1[[#This Row],[RQ TOTAL]]*Tabla1[[#This Row],[PRECIO]]</f>
        <v>0</v>
      </c>
      <c r="V89" s="4" t="s">
        <v>88</v>
      </c>
      <c r="W89" s="4" t="s">
        <v>89</v>
      </c>
      <c r="X89" s="3">
        <v>4</v>
      </c>
      <c r="AA89" s="3"/>
      <c r="AB89" s="3" t="s">
        <v>74</v>
      </c>
    </row>
    <row r="90" spans="1:28" s="7" customFormat="1">
      <c r="A90" s="47"/>
      <c r="B90" s="9" t="s">
        <v>138</v>
      </c>
      <c r="C90" s="5">
        <v>0</v>
      </c>
      <c r="D90" s="5">
        <v>3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f>SUM(Tabla1[[#This Row],[RQ ABC]],Tabla1[[#This Row],[RQ FRI]],Tabla1[[#This Row],[RQ  COLAN]],Tabla1[[#This Row],[RQ FRINOR]],Tabla1[[#This Row],[RQ M.ALTAIR]],Tabla1[[#This Row],[RQ ALTAIR]])</f>
        <v>3</v>
      </c>
      <c r="N90" s="5">
        <v>250</v>
      </c>
      <c r="O90" s="20">
        <f>Tabla1[[#This Row],[RQ ABC]]*Tabla1[[#This Row],[PRECIO]]</f>
        <v>750</v>
      </c>
      <c r="P90" s="20">
        <f>Tabla1[[#This Row],[RQ FRI]]*Tabla1[[#This Row],[PRECIO]]</f>
        <v>0</v>
      </c>
      <c r="Q90" s="20">
        <f>Tabla1[[#This Row],[RQ  COLAN]]*Tabla1[[#This Row],[PRECIO]]</f>
        <v>0</v>
      </c>
      <c r="R90" s="20">
        <f>Tabla1[[#This Row],[RQ FRINOR]]*Tabla1[[#This Row],[PRECIO]]</f>
        <v>0</v>
      </c>
      <c r="S90" s="20">
        <f>Tabla1[[#This Row],[RQ M.ALTAIR]]*Tabla1[[#This Row],[PRECIO]]</f>
        <v>0</v>
      </c>
      <c r="T90" s="20">
        <f>Tabla1[[#This Row],[RQ ALTAIR]]*Tabla1[[#This Row],[PRECIO]]</f>
        <v>0</v>
      </c>
      <c r="U90" s="20">
        <f>Tabla1[[#This Row],[RQ TOTAL]]*Tabla1[[#This Row],[PRECIO]]</f>
        <v>750</v>
      </c>
      <c r="V90" s="8" t="s">
        <v>88</v>
      </c>
      <c r="W90" s="8" t="s">
        <v>89</v>
      </c>
      <c r="X90" s="5">
        <v>4</v>
      </c>
      <c r="Y90" s="5"/>
      <c r="Z90" s="8"/>
      <c r="AA90" s="5"/>
      <c r="AB90" s="5" t="s">
        <v>74</v>
      </c>
    </row>
    <row r="91" spans="1:28" s="7" customFormat="1">
      <c r="A91" s="47"/>
      <c r="B91" s="9" t="s">
        <v>139</v>
      </c>
      <c r="C91" s="5">
        <v>0</v>
      </c>
      <c r="D91" s="5">
        <v>1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f>SUM(Tabla1[[#This Row],[RQ ABC]],Tabla1[[#This Row],[RQ FRI]],Tabla1[[#This Row],[RQ  COLAN]],Tabla1[[#This Row],[RQ FRINOR]],Tabla1[[#This Row],[RQ M.ALTAIR]],Tabla1[[#This Row],[RQ ALTAIR]])</f>
        <v>1</v>
      </c>
      <c r="N91" s="5">
        <v>250</v>
      </c>
      <c r="O91" s="20">
        <f>Tabla1[[#This Row],[RQ ABC]]*Tabla1[[#This Row],[PRECIO]]</f>
        <v>250</v>
      </c>
      <c r="P91" s="20">
        <f>Tabla1[[#This Row],[RQ FRI]]*Tabla1[[#This Row],[PRECIO]]</f>
        <v>0</v>
      </c>
      <c r="Q91" s="20">
        <f>Tabla1[[#This Row],[RQ  COLAN]]*Tabla1[[#This Row],[PRECIO]]</f>
        <v>0</v>
      </c>
      <c r="R91" s="20">
        <f>Tabla1[[#This Row],[RQ FRINOR]]*Tabla1[[#This Row],[PRECIO]]</f>
        <v>0</v>
      </c>
      <c r="S91" s="20">
        <f>Tabla1[[#This Row],[RQ M.ALTAIR]]*Tabla1[[#This Row],[PRECIO]]</f>
        <v>0</v>
      </c>
      <c r="T91" s="20">
        <f>Tabla1[[#This Row],[RQ ALTAIR]]*Tabla1[[#This Row],[PRECIO]]</f>
        <v>0</v>
      </c>
      <c r="U91" s="20">
        <f>Tabla1[[#This Row],[RQ TOTAL]]*Tabla1[[#This Row],[PRECIO]]</f>
        <v>250</v>
      </c>
      <c r="V91" s="8" t="s">
        <v>88</v>
      </c>
      <c r="W91" s="8" t="s">
        <v>89</v>
      </c>
      <c r="X91" s="5">
        <v>4</v>
      </c>
      <c r="Y91" s="5"/>
      <c r="Z91" s="8"/>
      <c r="AA91" s="5"/>
      <c r="AB91" s="5" t="s">
        <v>74</v>
      </c>
    </row>
    <row r="92" spans="1:28" ht="41.4">
      <c r="A92" s="47"/>
      <c r="B92" s="1" t="s">
        <v>140</v>
      </c>
      <c r="C92" s="10">
        <v>0</v>
      </c>
      <c r="D92" s="3">
        <v>1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19">
        <f>SUM(Tabla1[[#This Row],[RQ ABC]],Tabla1[[#This Row],[RQ FRI]],Tabla1[[#This Row],[RQ  COLAN]],Tabla1[[#This Row],[RQ FRINOR]],Tabla1[[#This Row],[RQ M.ALTAIR]],Tabla1[[#This Row],[RQ ALTAIR]])</f>
        <v>1</v>
      </c>
      <c r="N92" s="3">
        <v>190</v>
      </c>
      <c r="O92" s="16">
        <f>Tabla1[[#This Row],[RQ ABC]]*Tabla1[[#This Row],[PRECIO]]</f>
        <v>190</v>
      </c>
      <c r="P92" s="16">
        <f>Tabla1[[#This Row],[RQ FRI]]*Tabla1[[#This Row],[PRECIO]]</f>
        <v>0</v>
      </c>
      <c r="Q92" s="16">
        <f>Tabla1[[#This Row],[RQ  COLAN]]*Tabla1[[#This Row],[PRECIO]]</f>
        <v>0</v>
      </c>
      <c r="R92" s="16">
        <f>Tabla1[[#This Row],[RQ FRINOR]]*Tabla1[[#This Row],[PRECIO]]</f>
        <v>0</v>
      </c>
      <c r="S92" s="16">
        <f>Tabla1[[#This Row],[RQ M.ALTAIR]]*Tabla1[[#This Row],[PRECIO]]</f>
        <v>0</v>
      </c>
      <c r="T92" s="16">
        <f>Tabla1[[#This Row],[RQ ALTAIR]]*Tabla1[[#This Row],[PRECIO]]</f>
        <v>0</v>
      </c>
      <c r="U92" s="16">
        <f>Tabla1[[#This Row],[RQ TOTAL]]*Tabla1[[#This Row],[PRECIO]]</f>
        <v>190</v>
      </c>
      <c r="V92" s="4" t="s">
        <v>165</v>
      </c>
      <c r="W92" s="4" t="s">
        <v>166</v>
      </c>
      <c r="X92" s="3">
        <v>17</v>
      </c>
      <c r="AA92" s="3"/>
      <c r="AB92" s="3" t="s">
        <v>74</v>
      </c>
    </row>
    <row r="93" spans="1:28" ht="41.4">
      <c r="A93" s="47"/>
      <c r="B93" s="1" t="s">
        <v>141</v>
      </c>
      <c r="C93" s="10">
        <v>6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19">
        <f>SUM(Tabla1[[#This Row],[RQ ABC]],Tabla1[[#This Row],[RQ FRI]],Tabla1[[#This Row],[RQ  COLAN]],Tabla1[[#This Row],[RQ FRINOR]],Tabla1[[#This Row],[RQ M.ALTAIR]],Tabla1[[#This Row],[RQ ALTAIR]])</f>
        <v>0</v>
      </c>
      <c r="N93" s="3">
        <v>190</v>
      </c>
      <c r="O93" s="16">
        <f>Tabla1[[#This Row],[RQ ABC]]*Tabla1[[#This Row],[PRECIO]]</f>
        <v>0</v>
      </c>
      <c r="P93" s="16">
        <f>Tabla1[[#This Row],[RQ FRI]]*Tabla1[[#This Row],[PRECIO]]</f>
        <v>0</v>
      </c>
      <c r="Q93" s="16">
        <f>Tabla1[[#This Row],[RQ  COLAN]]*Tabla1[[#This Row],[PRECIO]]</f>
        <v>0</v>
      </c>
      <c r="R93" s="16">
        <f>Tabla1[[#This Row],[RQ FRINOR]]*Tabla1[[#This Row],[PRECIO]]</f>
        <v>0</v>
      </c>
      <c r="S93" s="16">
        <f>Tabla1[[#This Row],[RQ M.ALTAIR]]*Tabla1[[#This Row],[PRECIO]]</f>
        <v>0</v>
      </c>
      <c r="T93" s="16">
        <f>Tabla1[[#This Row],[RQ ALTAIR]]*Tabla1[[#This Row],[PRECIO]]</f>
        <v>0</v>
      </c>
      <c r="U93" s="16">
        <f>Tabla1[[#This Row],[RQ TOTAL]]*Tabla1[[#This Row],[PRECIO]]</f>
        <v>0</v>
      </c>
      <c r="V93" s="4" t="s">
        <v>165</v>
      </c>
      <c r="W93" s="4" t="s">
        <v>166</v>
      </c>
      <c r="X93" s="3">
        <v>17</v>
      </c>
      <c r="AA93" s="3"/>
      <c r="AB93" s="3" t="s">
        <v>74</v>
      </c>
    </row>
    <row r="94" spans="1:28" ht="41.4">
      <c r="A94" s="47"/>
      <c r="B94" s="1" t="s">
        <v>142</v>
      </c>
      <c r="C94" s="10">
        <v>7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19">
        <f>SUM(Tabla1[[#This Row],[RQ ABC]],Tabla1[[#This Row],[RQ FRI]],Tabla1[[#This Row],[RQ  COLAN]],Tabla1[[#This Row],[RQ FRINOR]],Tabla1[[#This Row],[RQ M.ALTAIR]],Tabla1[[#This Row],[RQ ALTAIR]])</f>
        <v>0</v>
      </c>
      <c r="N94" s="3">
        <v>190</v>
      </c>
      <c r="O94" s="16">
        <f>Tabla1[[#This Row],[RQ ABC]]*Tabla1[[#This Row],[PRECIO]]</f>
        <v>0</v>
      </c>
      <c r="P94" s="16">
        <f>Tabla1[[#This Row],[RQ FRI]]*Tabla1[[#This Row],[PRECIO]]</f>
        <v>0</v>
      </c>
      <c r="Q94" s="16">
        <f>Tabla1[[#This Row],[RQ  COLAN]]*Tabla1[[#This Row],[PRECIO]]</f>
        <v>0</v>
      </c>
      <c r="R94" s="16">
        <f>Tabla1[[#This Row],[RQ FRINOR]]*Tabla1[[#This Row],[PRECIO]]</f>
        <v>0</v>
      </c>
      <c r="S94" s="16">
        <f>Tabla1[[#This Row],[RQ M.ALTAIR]]*Tabla1[[#This Row],[PRECIO]]</f>
        <v>0</v>
      </c>
      <c r="T94" s="16">
        <f>Tabla1[[#This Row],[RQ ALTAIR]]*Tabla1[[#This Row],[PRECIO]]</f>
        <v>0</v>
      </c>
      <c r="U94" s="16">
        <f>Tabla1[[#This Row],[RQ TOTAL]]*Tabla1[[#This Row],[PRECIO]]</f>
        <v>0</v>
      </c>
      <c r="V94" s="4" t="s">
        <v>165</v>
      </c>
      <c r="W94" s="4" t="s">
        <v>166</v>
      </c>
      <c r="X94" s="3">
        <v>17</v>
      </c>
      <c r="AA94" s="3"/>
      <c r="AB94" s="3" t="s">
        <v>74</v>
      </c>
    </row>
    <row r="95" spans="1:28" ht="41.4">
      <c r="A95" s="47"/>
      <c r="B95" s="1" t="s">
        <v>143</v>
      </c>
      <c r="C95" s="10">
        <v>6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3</v>
      </c>
      <c r="K95" s="3">
        <v>0</v>
      </c>
      <c r="L95" s="3">
        <v>0</v>
      </c>
      <c r="M95" s="19">
        <f>SUM(Tabla1[[#This Row],[RQ ABC]],Tabla1[[#This Row],[RQ FRI]],Tabla1[[#This Row],[RQ  COLAN]],Tabla1[[#This Row],[RQ FRINOR]],Tabla1[[#This Row],[RQ M.ALTAIR]],Tabla1[[#This Row],[RQ ALTAIR]])</f>
        <v>3</v>
      </c>
      <c r="N95" s="3">
        <v>190</v>
      </c>
      <c r="O95" s="16">
        <f>Tabla1[[#This Row],[RQ ABC]]*Tabla1[[#This Row],[PRECIO]]</f>
        <v>0</v>
      </c>
      <c r="P95" s="16">
        <f>Tabla1[[#This Row],[RQ FRI]]*Tabla1[[#This Row],[PRECIO]]</f>
        <v>0</v>
      </c>
      <c r="Q95" s="16">
        <f>Tabla1[[#This Row],[RQ  COLAN]]*Tabla1[[#This Row],[PRECIO]]</f>
        <v>0</v>
      </c>
      <c r="R95" s="16">
        <f>Tabla1[[#This Row],[RQ FRINOR]]*Tabla1[[#This Row],[PRECIO]]</f>
        <v>570</v>
      </c>
      <c r="S95" s="16">
        <f>Tabla1[[#This Row],[RQ M.ALTAIR]]*Tabla1[[#This Row],[PRECIO]]</f>
        <v>0</v>
      </c>
      <c r="T95" s="16">
        <f>Tabla1[[#This Row],[RQ ALTAIR]]*Tabla1[[#This Row],[PRECIO]]</f>
        <v>0</v>
      </c>
      <c r="U95" s="16">
        <f>Tabla1[[#This Row],[RQ TOTAL]]*Tabla1[[#This Row],[PRECIO]]</f>
        <v>570</v>
      </c>
      <c r="V95" s="4" t="s">
        <v>165</v>
      </c>
      <c r="W95" s="4" t="s">
        <v>166</v>
      </c>
      <c r="X95" s="3">
        <v>17</v>
      </c>
      <c r="AA95" s="3">
        <v>16</v>
      </c>
      <c r="AB95" s="3" t="s">
        <v>74</v>
      </c>
    </row>
    <row r="96" spans="1:28" ht="41.4">
      <c r="A96" s="47"/>
      <c r="B96" s="1" t="s">
        <v>144</v>
      </c>
      <c r="C96" s="10">
        <v>3</v>
      </c>
      <c r="D96" s="3">
        <v>7</v>
      </c>
      <c r="E96" s="3">
        <v>0</v>
      </c>
      <c r="F96" s="3">
        <v>1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1</v>
      </c>
      <c r="M96" s="19">
        <f>SUM(Tabla1[[#This Row],[RQ ABC]],Tabla1[[#This Row],[RQ FRI]],Tabla1[[#This Row],[RQ  COLAN]],Tabla1[[#This Row],[RQ FRINOR]],Tabla1[[#This Row],[RQ M.ALTAIR]],Tabla1[[#This Row],[RQ ALTAIR]])</f>
        <v>9</v>
      </c>
      <c r="N96" s="3">
        <v>190</v>
      </c>
      <c r="O96" s="16">
        <f>Tabla1[[#This Row],[RQ ABC]]*Tabla1[[#This Row],[PRECIO]]</f>
        <v>1330</v>
      </c>
      <c r="P96" s="16">
        <f>Tabla1[[#This Row],[RQ FRI]]*Tabla1[[#This Row],[PRECIO]]</f>
        <v>190</v>
      </c>
      <c r="Q96" s="16">
        <f>Tabla1[[#This Row],[RQ  COLAN]]*Tabla1[[#This Row],[PRECIO]]</f>
        <v>0</v>
      </c>
      <c r="R96" s="16">
        <f>Tabla1[[#This Row],[RQ FRINOR]]*Tabla1[[#This Row],[PRECIO]]</f>
        <v>0</v>
      </c>
      <c r="S96" s="16">
        <f>Tabla1[[#This Row],[RQ M.ALTAIR]]*Tabla1[[#This Row],[PRECIO]]</f>
        <v>0</v>
      </c>
      <c r="T96" s="16">
        <f>Tabla1[[#This Row],[RQ ALTAIR]]*Tabla1[[#This Row],[PRECIO]]</f>
        <v>190</v>
      </c>
      <c r="U96" s="16">
        <f>Tabla1[[#This Row],[RQ TOTAL]]*Tabla1[[#This Row],[PRECIO]]</f>
        <v>1710</v>
      </c>
      <c r="V96" s="4" t="s">
        <v>165</v>
      </c>
      <c r="W96" s="4" t="s">
        <v>166</v>
      </c>
      <c r="X96" s="3">
        <v>17</v>
      </c>
      <c r="Y96" s="3">
        <v>1</v>
      </c>
      <c r="AA96" s="3"/>
      <c r="AB96" s="3" t="s">
        <v>74</v>
      </c>
    </row>
    <row r="97" spans="1:28" ht="41.4">
      <c r="A97" s="47"/>
      <c r="B97" s="1" t="s">
        <v>145</v>
      </c>
      <c r="C97" s="10">
        <v>17</v>
      </c>
      <c r="D97" s="3">
        <v>1</v>
      </c>
      <c r="E97" s="3">
        <v>0</v>
      </c>
      <c r="F97" s="3">
        <v>1</v>
      </c>
      <c r="G97" s="3">
        <v>0</v>
      </c>
      <c r="H97" s="3">
        <v>0</v>
      </c>
      <c r="I97" s="3">
        <v>0</v>
      </c>
      <c r="J97" s="3">
        <v>4</v>
      </c>
      <c r="K97" s="3">
        <v>0</v>
      </c>
      <c r="L97" s="3">
        <v>1</v>
      </c>
      <c r="M97" s="19">
        <f>SUM(Tabla1[[#This Row],[RQ ABC]],Tabla1[[#This Row],[RQ FRI]],Tabla1[[#This Row],[RQ  COLAN]],Tabla1[[#This Row],[RQ FRINOR]],Tabla1[[#This Row],[RQ M.ALTAIR]],Tabla1[[#This Row],[RQ ALTAIR]])</f>
        <v>7</v>
      </c>
      <c r="N97" s="3">
        <v>190</v>
      </c>
      <c r="O97" s="16">
        <f>Tabla1[[#This Row],[RQ ABC]]*Tabla1[[#This Row],[PRECIO]]</f>
        <v>190</v>
      </c>
      <c r="P97" s="16">
        <f>Tabla1[[#This Row],[RQ FRI]]*Tabla1[[#This Row],[PRECIO]]</f>
        <v>190</v>
      </c>
      <c r="Q97" s="16">
        <f>Tabla1[[#This Row],[RQ  COLAN]]*Tabla1[[#This Row],[PRECIO]]</f>
        <v>0</v>
      </c>
      <c r="R97" s="16">
        <f>Tabla1[[#This Row],[RQ FRINOR]]*Tabla1[[#This Row],[PRECIO]]</f>
        <v>760</v>
      </c>
      <c r="S97" s="16">
        <f>Tabla1[[#This Row],[RQ M.ALTAIR]]*Tabla1[[#This Row],[PRECIO]]</f>
        <v>0</v>
      </c>
      <c r="T97" s="16">
        <f>Tabla1[[#This Row],[RQ ALTAIR]]*Tabla1[[#This Row],[PRECIO]]</f>
        <v>190</v>
      </c>
      <c r="U97" s="16">
        <f>Tabla1[[#This Row],[RQ TOTAL]]*Tabla1[[#This Row],[PRECIO]]</f>
        <v>1330</v>
      </c>
      <c r="V97" s="4" t="s">
        <v>165</v>
      </c>
      <c r="W97" s="4" t="s">
        <v>166</v>
      </c>
      <c r="X97" s="3">
        <v>17</v>
      </c>
      <c r="Y97" s="3">
        <v>1</v>
      </c>
      <c r="AA97" s="3">
        <v>16</v>
      </c>
      <c r="AB97" s="3" t="s">
        <v>74</v>
      </c>
    </row>
    <row r="98" spans="1:28" ht="41.4">
      <c r="A98" s="47"/>
      <c r="B98" s="1" t="s">
        <v>146</v>
      </c>
      <c r="C98" s="10">
        <v>5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4</v>
      </c>
      <c r="K98" s="3">
        <v>0</v>
      </c>
      <c r="L98" s="3">
        <v>1</v>
      </c>
      <c r="M98" s="19">
        <f>SUM(Tabla1[[#This Row],[RQ ABC]],Tabla1[[#This Row],[RQ FRI]],Tabla1[[#This Row],[RQ  COLAN]],Tabla1[[#This Row],[RQ FRINOR]],Tabla1[[#This Row],[RQ M.ALTAIR]],Tabla1[[#This Row],[RQ ALTAIR]])</f>
        <v>5</v>
      </c>
      <c r="N98" s="3">
        <v>190</v>
      </c>
      <c r="O98" s="16">
        <f>Tabla1[[#This Row],[RQ ABC]]*Tabla1[[#This Row],[PRECIO]]</f>
        <v>0</v>
      </c>
      <c r="P98" s="16">
        <f>Tabla1[[#This Row],[RQ FRI]]*Tabla1[[#This Row],[PRECIO]]</f>
        <v>0</v>
      </c>
      <c r="Q98" s="16">
        <f>Tabla1[[#This Row],[RQ  COLAN]]*Tabla1[[#This Row],[PRECIO]]</f>
        <v>0</v>
      </c>
      <c r="R98" s="16">
        <f>Tabla1[[#This Row],[RQ FRINOR]]*Tabla1[[#This Row],[PRECIO]]</f>
        <v>760</v>
      </c>
      <c r="S98" s="16">
        <f>Tabla1[[#This Row],[RQ M.ALTAIR]]*Tabla1[[#This Row],[PRECIO]]</f>
        <v>0</v>
      </c>
      <c r="T98" s="16">
        <f>Tabla1[[#This Row],[RQ ALTAIR]]*Tabla1[[#This Row],[PRECIO]]</f>
        <v>190</v>
      </c>
      <c r="U98" s="16">
        <f>Tabla1[[#This Row],[RQ TOTAL]]*Tabla1[[#This Row],[PRECIO]]</f>
        <v>950</v>
      </c>
      <c r="V98" s="4" t="s">
        <v>165</v>
      </c>
      <c r="W98" s="4" t="s">
        <v>166</v>
      </c>
      <c r="X98" s="3">
        <v>17</v>
      </c>
      <c r="AA98" s="3">
        <v>16</v>
      </c>
      <c r="AB98" s="3" t="s">
        <v>74</v>
      </c>
    </row>
    <row r="99" spans="1:28" ht="41.4">
      <c r="A99" s="47"/>
      <c r="B99" s="1" t="s">
        <v>147</v>
      </c>
      <c r="C99" s="10">
        <v>9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19">
        <f>SUM(Tabla1[[#This Row],[RQ ABC]],Tabla1[[#This Row],[RQ FRI]],Tabla1[[#This Row],[RQ  COLAN]],Tabla1[[#This Row],[RQ FRINOR]],Tabla1[[#This Row],[RQ M.ALTAIR]],Tabla1[[#This Row],[RQ ALTAIR]])</f>
        <v>0</v>
      </c>
      <c r="N99" s="3">
        <v>190</v>
      </c>
      <c r="O99" s="16">
        <f>Tabla1[[#This Row],[RQ ABC]]*Tabla1[[#This Row],[PRECIO]]</f>
        <v>0</v>
      </c>
      <c r="P99" s="16">
        <f>Tabla1[[#This Row],[RQ FRI]]*Tabla1[[#This Row],[PRECIO]]</f>
        <v>0</v>
      </c>
      <c r="Q99" s="16">
        <f>Tabla1[[#This Row],[RQ  COLAN]]*Tabla1[[#This Row],[PRECIO]]</f>
        <v>0</v>
      </c>
      <c r="R99" s="16">
        <f>Tabla1[[#This Row],[RQ FRINOR]]*Tabla1[[#This Row],[PRECIO]]</f>
        <v>0</v>
      </c>
      <c r="S99" s="16">
        <f>Tabla1[[#This Row],[RQ M.ALTAIR]]*Tabla1[[#This Row],[PRECIO]]</f>
        <v>0</v>
      </c>
      <c r="T99" s="16">
        <f>Tabla1[[#This Row],[RQ ALTAIR]]*Tabla1[[#This Row],[PRECIO]]</f>
        <v>0</v>
      </c>
      <c r="U99" s="16">
        <f>Tabla1[[#This Row],[RQ TOTAL]]*Tabla1[[#This Row],[PRECIO]]</f>
        <v>0</v>
      </c>
      <c r="V99" s="4" t="s">
        <v>165</v>
      </c>
      <c r="W99" s="4" t="s">
        <v>166</v>
      </c>
      <c r="X99" s="3">
        <v>17</v>
      </c>
      <c r="AA99" s="3"/>
      <c r="AB99" s="3" t="s">
        <v>74</v>
      </c>
    </row>
    <row r="100" spans="1:28" ht="41.4">
      <c r="A100" s="47"/>
      <c r="B100" s="1" t="s">
        <v>148</v>
      </c>
      <c r="C100" s="10">
        <v>5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19">
        <f>SUM(Tabla1[[#This Row],[RQ ABC]],Tabla1[[#This Row],[RQ FRI]],Tabla1[[#This Row],[RQ  COLAN]],Tabla1[[#This Row],[RQ FRINOR]],Tabla1[[#This Row],[RQ M.ALTAIR]],Tabla1[[#This Row],[RQ ALTAIR]])</f>
        <v>1</v>
      </c>
      <c r="N100" s="3">
        <v>190</v>
      </c>
      <c r="O100" s="16">
        <f>Tabla1[[#This Row],[RQ ABC]]*Tabla1[[#This Row],[PRECIO]]</f>
        <v>0</v>
      </c>
      <c r="P100" s="16">
        <f>Tabla1[[#This Row],[RQ FRI]]*Tabla1[[#This Row],[PRECIO]]</f>
        <v>0</v>
      </c>
      <c r="Q100" s="16">
        <f>Tabla1[[#This Row],[RQ  COLAN]]*Tabla1[[#This Row],[PRECIO]]</f>
        <v>0</v>
      </c>
      <c r="R100" s="16">
        <f>Tabla1[[#This Row],[RQ FRINOR]]*Tabla1[[#This Row],[PRECIO]]</f>
        <v>0</v>
      </c>
      <c r="S100" s="16">
        <f>Tabla1[[#This Row],[RQ M.ALTAIR]]*Tabla1[[#This Row],[PRECIO]]</f>
        <v>190</v>
      </c>
      <c r="T100" s="16">
        <f>Tabla1[[#This Row],[RQ ALTAIR]]*Tabla1[[#This Row],[PRECIO]]</f>
        <v>0</v>
      </c>
      <c r="U100" s="16">
        <f>Tabla1[[#This Row],[RQ TOTAL]]*Tabla1[[#This Row],[PRECIO]]</f>
        <v>190</v>
      </c>
      <c r="V100" s="4" t="s">
        <v>165</v>
      </c>
      <c r="W100" s="4" t="s">
        <v>166</v>
      </c>
      <c r="X100" s="3">
        <v>17</v>
      </c>
      <c r="AA100" s="3"/>
      <c r="AB100" s="3" t="s">
        <v>74</v>
      </c>
    </row>
    <row r="101" spans="1:28" s="30" customFormat="1" ht="27.6">
      <c r="A101" s="47"/>
      <c r="B101" s="26" t="s">
        <v>10</v>
      </c>
      <c r="C101" s="27">
        <v>6</v>
      </c>
      <c r="D101" s="27">
        <v>15</v>
      </c>
      <c r="E101" s="27">
        <v>0</v>
      </c>
      <c r="F101" s="27">
        <v>20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6</v>
      </c>
      <c r="M101" s="27">
        <f>SUM(Tabla1[[#This Row],[RQ ABC]],Tabla1[[#This Row],[RQ FRI]],Tabla1[[#This Row],[RQ  COLAN]],Tabla1[[#This Row],[RQ FRINOR]],Tabla1[[#This Row],[RQ M.ALTAIR]],Tabla1[[#This Row],[RQ ALTAIR]])</f>
        <v>41</v>
      </c>
      <c r="N101" s="27">
        <v>31.9</v>
      </c>
      <c r="O101" s="28">
        <f>Tabla1[[#This Row],[RQ ABC]]*Tabla1[[#This Row],[PRECIO]]</f>
        <v>478.5</v>
      </c>
      <c r="P101" s="28">
        <f>Tabla1[[#This Row],[RQ FRI]]*Tabla1[[#This Row],[PRECIO]]</f>
        <v>638</v>
      </c>
      <c r="Q101" s="28">
        <f>Tabla1[[#This Row],[RQ  COLAN]]*Tabla1[[#This Row],[PRECIO]]</f>
        <v>0</v>
      </c>
      <c r="R101" s="28">
        <f>Tabla1[[#This Row],[RQ FRINOR]]*Tabla1[[#This Row],[PRECIO]]</f>
        <v>0</v>
      </c>
      <c r="S101" s="28">
        <f>Tabla1[[#This Row],[RQ M.ALTAIR]]*Tabla1[[#This Row],[PRECIO]]</f>
        <v>0</v>
      </c>
      <c r="T101" s="28">
        <f>Tabla1[[#This Row],[RQ ALTAIR]]*Tabla1[[#This Row],[PRECIO]]</f>
        <v>191.39999999999998</v>
      </c>
      <c r="U101" s="28">
        <f>Tabla1[[#This Row],[RQ TOTAL]]*Tabla1[[#This Row],[PRECIO]]</f>
        <v>1307.8999999999999</v>
      </c>
      <c r="V101" s="29" t="s">
        <v>67</v>
      </c>
      <c r="W101" s="29" t="s">
        <v>68</v>
      </c>
      <c r="X101" s="27">
        <v>13</v>
      </c>
      <c r="Y101" s="27">
        <v>18</v>
      </c>
      <c r="Z101" s="29"/>
      <c r="AA101" s="27"/>
      <c r="AB101" s="27" t="s">
        <v>58</v>
      </c>
    </row>
    <row r="102" spans="1:28">
      <c r="A102" s="47"/>
      <c r="B102" s="1" t="s">
        <v>56</v>
      </c>
      <c r="C102" s="10">
        <v>0</v>
      </c>
      <c r="D102" s="3">
        <v>2</v>
      </c>
      <c r="E102" s="3">
        <v>0</v>
      </c>
      <c r="F102" s="3">
        <v>2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19">
        <f>SUM(Tabla1[[#This Row],[RQ ABC]],Tabla1[[#This Row],[RQ FRI]],Tabla1[[#This Row],[RQ  COLAN]],Tabla1[[#This Row],[RQ FRINOR]],Tabla1[[#This Row],[RQ M.ALTAIR]],Tabla1[[#This Row],[RQ ALTAIR]])</f>
        <v>4</v>
      </c>
      <c r="N102" s="3">
        <v>12.71</v>
      </c>
      <c r="O102" s="16">
        <f>Tabla1[[#This Row],[RQ ABC]]*Tabla1[[#This Row],[PRECIO]]</f>
        <v>25.42</v>
      </c>
      <c r="P102" s="16">
        <f>Tabla1[[#This Row],[RQ FRI]]*Tabla1[[#This Row],[PRECIO]]</f>
        <v>25.42</v>
      </c>
      <c r="Q102" s="16">
        <f>Tabla1[[#This Row],[RQ  COLAN]]*Tabla1[[#This Row],[PRECIO]]</f>
        <v>0</v>
      </c>
      <c r="R102" s="16">
        <f>Tabla1[[#This Row],[RQ FRINOR]]*Tabla1[[#This Row],[PRECIO]]</f>
        <v>0</v>
      </c>
      <c r="S102" s="16">
        <f>Tabla1[[#This Row],[RQ M.ALTAIR]]*Tabla1[[#This Row],[PRECIO]]</f>
        <v>0</v>
      </c>
      <c r="T102" s="16">
        <f>Tabla1[[#This Row],[RQ ALTAIR]]*Tabla1[[#This Row],[PRECIO]]</f>
        <v>0</v>
      </c>
      <c r="U102" s="16">
        <f>Tabla1[[#This Row],[RQ TOTAL]]*Tabla1[[#This Row],[PRECIO]]</f>
        <v>50.84</v>
      </c>
      <c r="V102" s="4" t="s">
        <v>151</v>
      </c>
      <c r="W102" s="4" t="s">
        <v>152</v>
      </c>
      <c r="X102" s="3">
        <v>1</v>
      </c>
      <c r="Y102" s="3">
        <v>2</v>
      </c>
      <c r="AA102" s="3"/>
      <c r="AB102" s="3" t="s">
        <v>104</v>
      </c>
    </row>
    <row r="103" spans="1:28" ht="82.8">
      <c r="A103" s="48" t="s">
        <v>150</v>
      </c>
      <c r="B103" s="1" t="s">
        <v>17</v>
      </c>
      <c r="C103" s="10">
        <v>0</v>
      </c>
      <c r="D103" s="3">
        <v>6</v>
      </c>
      <c r="E103" s="3">
        <v>0</v>
      </c>
      <c r="F103" s="3">
        <v>1</v>
      </c>
      <c r="G103" s="3">
        <v>0</v>
      </c>
      <c r="H103" s="3">
        <v>1</v>
      </c>
      <c r="I103" s="3">
        <v>0</v>
      </c>
      <c r="J103" s="3">
        <v>1</v>
      </c>
      <c r="K103" s="3">
        <v>1</v>
      </c>
      <c r="L103" s="3">
        <v>1</v>
      </c>
      <c r="M103" s="19">
        <f>SUM(Tabla1[[#This Row],[RQ ABC]],Tabla1[[#This Row],[RQ FRI]],Tabla1[[#This Row],[RQ  COLAN]],Tabla1[[#This Row],[RQ FRINOR]],Tabla1[[#This Row],[RQ M.ALTAIR]],Tabla1[[#This Row],[RQ ALTAIR]])</f>
        <v>11</v>
      </c>
      <c r="N103" s="3">
        <v>102.9</v>
      </c>
      <c r="O103" s="16">
        <f>Tabla1[[#This Row],[RQ ABC]]*Tabla1[[#This Row],[PRECIO]]</f>
        <v>617.40000000000009</v>
      </c>
      <c r="P103" s="16">
        <f>Tabla1[[#This Row],[RQ FRI]]*Tabla1[[#This Row],[PRECIO]]</f>
        <v>102.9</v>
      </c>
      <c r="Q103" s="16">
        <f>Tabla1[[#This Row],[RQ  COLAN]]*Tabla1[[#This Row],[PRECIO]]</f>
        <v>102.9</v>
      </c>
      <c r="R103" s="16">
        <f>Tabla1[[#This Row],[RQ FRINOR]]*Tabla1[[#This Row],[PRECIO]]</f>
        <v>102.9</v>
      </c>
      <c r="S103" s="16">
        <f>Tabla1[[#This Row],[RQ M.ALTAIR]]*Tabla1[[#This Row],[PRECIO]]</f>
        <v>102.9</v>
      </c>
      <c r="T103" s="16">
        <f>Tabla1[[#This Row],[RQ ALTAIR]]*Tabla1[[#This Row],[PRECIO]]</f>
        <v>102.9</v>
      </c>
      <c r="U103" s="16">
        <f>Tabla1[[#This Row],[RQ TOTAL]]*Tabla1[[#This Row],[PRECIO]]</f>
        <v>1131.9000000000001</v>
      </c>
      <c r="V103" s="4" t="s">
        <v>72</v>
      </c>
      <c r="W103" s="4" t="s">
        <v>75</v>
      </c>
      <c r="X103" s="3" t="s">
        <v>73</v>
      </c>
      <c r="Y103" s="3">
        <v>17</v>
      </c>
      <c r="AA103" s="3">
        <v>19</v>
      </c>
      <c r="AB103" s="3" t="s">
        <v>74</v>
      </c>
    </row>
    <row r="104" spans="1:28">
      <c r="A104" s="48"/>
      <c r="B104" s="1" t="s">
        <v>219</v>
      </c>
      <c r="C104" s="10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19">
        <f>SUM(Tabla1[[#This Row],[RQ ABC]],Tabla1[[#This Row],[RQ FRI]],Tabla1[[#This Row],[RQ  COLAN]],Tabla1[[#This Row],[RQ FRINOR]],Tabla1[[#This Row],[RQ M.ALTAIR]],Tabla1[[#This Row],[RQ ALTAIR]])</f>
        <v>0</v>
      </c>
      <c r="N104" s="3">
        <v>11.2</v>
      </c>
      <c r="O104" s="16">
        <f>Tabla1[[#This Row],[RQ ABC]]*Tabla1[[#This Row],[PRECIO]]</f>
        <v>0</v>
      </c>
      <c r="P104" s="16">
        <f>Tabla1[[#This Row],[RQ FRI]]*Tabla1[[#This Row],[PRECIO]]</f>
        <v>0</v>
      </c>
      <c r="Q104" s="16">
        <f>Tabla1[[#This Row],[RQ  COLAN]]*Tabla1[[#This Row],[PRECIO]]</f>
        <v>0</v>
      </c>
      <c r="R104" s="16">
        <f>Tabla1[[#This Row],[RQ FRINOR]]*Tabla1[[#This Row],[PRECIO]]</f>
        <v>0</v>
      </c>
      <c r="S104" s="16">
        <f>Tabla1[[#This Row],[RQ M.ALTAIR]]*Tabla1[[#This Row],[PRECIO]]</f>
        <v>0</v>
      </c>
      <c r="T104" s="16">
        <f>Tabla1[[#This Row],[RQ ALTAIR]]*Tabla1[[#This Row],[PRECIO]]</f>
        <v>0</v>
      </c>
      <c r="U104" s="16">
        <f>Tabla1[[#This Row],[RQ TOTAL]]*Tabla1[[#This Row],[PRECIO]]</f>
        <v>0</v>
      </c>
      <c r="V104" s="4" t="s">
        <v>234</v>
      </c>
      <c r="W104" s="4" t="s">
        <v>235</v>
      </c>
      <c r="AA104" s="3"/>
      <c r="AB104" s="3"/>
    </row>
    <row r="105" spans="1:28" ht="27.6">
      <c r="A105" s="48"/>
      <c r="B105" s="1" t="s">
        <v>21</v>
      </c>
      <c r="C105" s="10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19">
        <f>SUM(Tabla1[[#This Row],[RQ ABC]],Tabla1[[#This Row],[RQ FRI]],Tabla1[[#This Row],[RQ  COLAN]],Tabla1[[#This Row],[RQ FRINOR]],Tabla1[[#This Row],[RQ M.ALTAIR]],Tabla1[[#This Row],[RQ ALTAIR]])</f>
        <v>0</v>
      </c>
      <c r="N105" s="3">
        <v>19.100000000000001</v>
      </c>
      <c r="O105" s="16">
        <f>Tabla1[[#This Row],[RQ ABC]]*Tabla1[[#This Row],[PRECIO]]</f>
        <v>0</v>
      </c>
      <c r="P105" s="16">
        <f>Tabla1[[#This Row],[RQ FRI]]*Tabla1[[#This Row],[PRECIO]]</f>
        <v>0</v>
      </c>
      <c r="Q105" s="16">
        <f>Tabla1[[#This Row],[RQ  COLAN]]*Tabla1[[#This Row],[PRECIO]]</f>
        <v>0</v>
      </c>
      <c r="R105" s="16">
        <f>Tabla1[[#This Row],[RQ FRINOR]]*Tabla1[[#This Row],[PRECIO]]</f>
        <v>0</v>
      </c>
      <c r="S105" s="16">
        <f>Tabla1[[#This Row],[RQ M.ALTAIR]]*Tabla1[[#This Row],[PRECIO]]</f>
        <v>0</v>
      </c>
      <c r="T105" s="16">
        <f>Tabla1[[#This Row],[RQ ALTAIR]]*Tabla1[[#This Row],[PRECIO]]</f>
        <v>0</v>
      </c>
      <c r="U105" s="16">
        <f>Tabla1[[#This Row],[RQ TOTAL]]*Tabla1[[#This Row],[PRECIO]]</f>
        <v>0</v>
      </c>
      <c r="V105" s="4" t="s">
        <v>158</v>
      </c>
      <c r="W105" s="4" t="s">
        <v>159</v>
      </c>
      <c r="X105" s="3">
        <v>0</v>
      </c>
      <c r="Y105" s="3" t="s">
        <v>117</v>
      </c>
      <c r="Z105" s="4">
        <v>2</v>
      </c>
      <c r="AA105" s="3">
        <v>3</v>
      </c>
      <c r="AB105" s="3"/>
    </row>
    <row r="106" spans="1:28" ht="27.6">
      <c r="A106" s="48"/>
      <c r="B106" s="1" t="s">
        <v>206</v>
      </c>
      <c r="C106" s="10">
        <v>0</v>
      </c>
      <c r="D106" s="3">
        <v>0</v>
      </c>
      <c r="E106" s="3">
        <v>0</v>
      </c>
      <c r="F106" s="3">
        <v>1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19">
        <f>SUM(Tabla1[[#This Row],[RQ ABC]],Tabla1[[#This Row],[RQ FRI]],Tabla1[[#This Row],[RQ  COLAN]],Tabla1[[#This Row],[RQ FRINOR]],Tabla1[[#This Row],[RQ M.ALTAIR]],Tabla1[[#This Row],[RQ ALTAIR]])</f>
        <v>1</v>
      </c>
      <c r="N106" s="3">
        <v>294.35000000000002</v>
      </c>
      <c r="O106" s="16">
        <f>Tabla1[[#This Row],[RQ ABC]]*Tabla1[[#This Row],[PRECIO]]</f>
        <v>0</v>
      </c>
      <c r="P106" s="16">
        <f>Tabla1[[#This Row],[RQ FRI]]*Tabla1[[#This Row],[PRECIO]]</f>
        <v>294.35000000000002</v>
      </c>
      <c r="Q106" s="16">
        <f>Tabla1[[#This Row],[RQ  COLAN]]*Tabla1[[#This Row],[PRECIO]]</f>
        <v>0</v>
      </c>
      <c r="R106" s="16">
        <f>Tabla1[[#This Row],[RQ FRINOR]]*Tabla1[[#This Row],[PRECIO]]</f>
        <v>0</v>
      </c>
      <c r="S106" s="16">
        <f>Tabla1[[#This Row],[RQ M.ALTAIR]]*Tabla1[[#This Row],[PRECIO]]</f>
        <v>0</v>
      </c>
      <c r="T106" s="16">
        <f>Tabla1[[#This Row],[RQ ALTAIR]]*Tabla1[[#This Row],[PRECIO]]</f>
        <v>0</v>
      </c>
      <c r="U106" s="16">
        <f>Tabla1[[#This Row],[RQ TOTAL]]*Tabla1[[#This Row],[PRECIO]]</f>
        <v>294.35000000000002</v>
      </c>
      <c r="V106" s="4" t="s">
        <v>209</v>
      </c>
      <c r="W106" s="4" t="s">
        <v>208</v>
      </c>
      <c r="X106" s="3">
        <v>0</v>
      </c>
      <c r="AA106" s="3"/>
      <c r="AB106" s="3"/>
    </row>
    <row r="107" spans="1:28" ht="27.6">
      <c r="A107" s="48"/>
      <c r="B107" s="15" t="s">
        <v>207</v>
      </c>
      <c r="C107" s="10">
        <v>0</v>
      </c>
      <c r="D107" s="3">
        <v>0</v>
      </c>
      <c r="E107" s="3">
        <v>0</v>
      </c>
      <c r="F107" s="3">
        <v>1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19">
        <f>SUM(Tabla1[[#This Row],[RQ ABC]],Tabla1[[#This Row],[RQ FRI]],Tabla1[[#This Row],[RQ  COLAN]],Tabla1[[#This Row],[RQ FRINOR]],Tabla1[[#This Row],[RQ M.ALTAIR]],Tabla1[[#This Row],[RQ ALTAIR]])</f>
        <v>1</v>
      </c>
      <c r="N107" s="3">
        <v>197.9</v>
      </c>
      <c r="O107" s="16">
        <f>Tabla1[[#This Row],[RQ ABC]]*Tabla1[[#This Row],[PRECIO]]</f>
        <v>0</v>
      </c>
      <c r="P107" s="16">
        <f>Tabla1[[#This Row],[RQ FRI]]*Tabla1[[#This Row],[PRECIO]]</f>
        <v>197.9</v>
      </c>
      <c r="Q107" s="16">
        <f>Tabla1[[#This Row],[RQ  COLAN]]*Tabla1[[#This Row],[PRECIO]]</f>
        <v>0</v>
      </c>
      <c r="R107" s="16">
        <f>Tabla1[[#This Row],[RQ FRINOR]]*Tabla1[[#This Row],[PRECIO]]</f>
        <v>0</v>
      </c>
      <c r="S107" s="16">
        <f>Tabla1[[#This Row],[RQ M.ALTAIR]]*Tabla1[[#This Row],[PRECIO]]</f>
        <v>0</v>
      </c>
      <c r="T107" s="16">
        <f>Tabla1[[#This Row],[RQ ALTAIR]]*Tabla1[[#This Row],[PRECIO]]</f>
        <v>0</v>
      </c>
      <c r="U107" s="16">
        <f>Tabla1[[#This Row],[RQ TOTAL]]*Tabla1[[#This Row],[PRECIO]]</f>
        <v>197.9</v>
      </c>
      <c r="V107" s="4" t="s">
        <v>173</v>
      </c>
      <c r="W107" s="4" t="s">
        <v>174</v>
      </c>
      <c r="X107" s="3" t="s">
        <v>117</v>
      </c>
      <c r="Y107" s="3">
        <v>5</v>
      </c>
      <c r="AA107" s="3" t="s">
        <v>117</v>
      </c>
      <c r="AB107" s="3"/>
    </row>
    <row r="108" spans="1:28" s="7" customFormat="1" ht="27.6">
      <c r="A108" s="48"/>
      <c r="B108" s="9" t="s">
        <v>248</v>
      </c>
      <c r="C108" s="5">
        <v>0</v>
      </c>
      <c r="D108" s="5">
        <v>3</v>
      </c>
      <c r="E108" s="5">
        <v>0</v>
      </c>
      <c r="F108" s="5">
        <v>1</v>
      </c>
      <c r="G108" s="5">
        <v>0</v>
      </c>
      <c r="H108" s="5">
        <v>1</v>
      </c>
      <c r="I108" s="5">
        <v>0</v>
      </c>
      <c r="J108" s="5">
        <v>1</v>
      </c>
      <c r="K108" s="5">
        <v>1</v>
      </c>
      <c r="L108" s="5">
        <v>1</v>
      </c>
      <c r="M108" s="5">
        <f>SUM(Tabla1[[#This Row],[RQ ABC]],Tabla1[[#This Row],[RQ FRI]],Tabla1[[#This Row],[RQ  COLAN]],Tabla1[[#This Row],[RQ FRINOR]],Tabla1[[#This Row],[RQ M.ALTAIR]],Tabla1[[#This Row],[RQ ALTAIR]])</f>
        <v>8</v>
      </c>
      <c r="N108" s="5">
        <v>58.55</v>
      </c>
      <c r="O108" s="20">
        <f>Tabla1[[#This Row],[RQ ABC]]*Tabla1[[#This Row],[PRECIO]]</f>
        <v>175.64999999999998</v>
      </c>
      <c r="P108" s="20">
        <f>Tabla1[[#This Row],[RQ FRI]]*Tabla1[[#This Row],[PRECIO]]</f>
        <v>58.55</v>
      </c>
      <c r="Q108" s="20">
        <f>Tabla1[[#This Row],[RQ  COLAN]]*Tabla1[[#This Row],[PRECIO]]</f>
        <v>58.55</v>
      </c>
      <c r="R108" s="20">
        <f>Tabla1[[#This Row],[RQ FRINOR]]*Tabla1[[#This Row],[PRECIO]]</f>
        <v>58.55</v>
      </c>
      <c r="S108" s="20">
        <f>Tabla1[[#This Row],[RQ M.ALTAIR]]*Tabla1[[#This Row],[PRECIO]]</f>
        <v>58.55</v>
      </c>
      <c r="T108" s="20">
        <f>Tabla1[[#This Row],[RQ ALTAIR]]*Tabla1[[#This Row],[PRECIO]]</f>
        <v>58.55</v>
      </c>
      <c r="U108" s="20">
        <f>Tabla1[[#This Row],[RQ TOTAL]]*Tabla1[[#This Row],[PRECIO]]</f>
        <v>468.4</v>
      </c>
      <c r="V108" s="8" t="s">
        <v>154</v>
      </c>
      <c r="W108" s="8" t="s">
        <v>160</v>
      </c>
      <c r="X108" s="5" t="s">
        <v>117</v>
      </c>
      <c r="Y108" s="5"/>
      <c r="Z108" s="8"/>
      <c r="AA108" s="5">
        <v>3</v>
      </c>
      <c r="AB108" s="5"/>
    </row>
    <row r="109" spans="1:28" ht="27.6">
      <c r="A109" s="48"/>
      <c r="B109" s="1" t="s">
        <v>45</v>
      </c>
      <c r="C109" s="10">
        <v>0</v>
      </c>
      <c r="D109" s="3">
        <v>4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1</v>
      </c>
      <c r="K109" s="3">
        <v>0</v>
      </c>
      <c r="L109" s="3">
        <v>0</v>
      </c>
      <c r="M109" s="19">
        <f>SUM(Tabla1[[#This Row],[RQ ABC]],Tabla1[[#This Row],[RQ FRI]],Tabla1[[#This Row],[RQ  COLAN]],Tabla1[[#This Row],[RQ FRINOR]],Tabla1[[#This Row],[RQ M.ALTAIR]],Tabla1[[#This Row],[RQ ALTAIR]])</f>
        <v>5</v>
      </c>
      <c r="N109" s="3">
        <v>28.2</v>
      </c>
      <c r="O109" s="16">
        <f>Tabla1[[#This Row],[RQ ABC]]*Tabla1[[#This Row],[PRECIO]]</f>
        <v>112.8</v>
      </c>
      <c r="P109" s="16">
        <f>Tabla1[[#This Row],[RQ FRI]]*Tabla1[[#This Row],[PRECIO]]</f>
        <v>0</v>
      </c>
      <c r="Q109" s="16">
        <f>Tabla1[[#This Row],[RQ  COLAN]]*Tabla1[[#This Row],[PRECIO]]</f>
        <v>0</v>
      </c>
      <c r="R109" s="16">
        <f>Tabla1[[#This Row],[RQ FRINOR]]*Tabla1[[#This Row],[PRECIO]]</f>
        <v>28.2</v>
      </c>
      <c r="S109" s="16">
        <f>Tabla1[[#This Row],[RQ M.ALTAIR]]*Tabla1[[#This Row],[PRECIO]]</f>
        <v>0</v>
      </c>
      <c r="T109" s="16">
        <f>Tabla1[[#This Row],[RQ ALTAIR]]*Tabla1[[#This Row],[PRECIO]]</f>
        <v>0</v>
      </c>
      <c r="U109" s="16">
        <f>Tabla1[[#This Row],[RQ TOTAL]]*Tabla1[[#This Row],[PRECIO]]</f>
        <v>141</v>
      </c>
      <c r="V109" s="4" t="s">
        <v>88</v>
      </c>
      <c r="W109" s="4" t="s">
        <v>90</v>
      </c>
      <c r="X109" s="3">
        <v>4</v>
      </c>
      <c r="Y109" s="3">
        <v>4</v>
      </c>
      <c r="AA109" s="3">
        <v>1</v>
      </c>
      <c r="AB109" s="3" t="s">
        <v>58</v>
      </c>
    </row>
    <row r="110" spans="1:28" s="14" customFormat="1">
      <c r="A110" s="48"/>
      <c r="B110" s="12" t="s">
        <v>212</v>
      </c>
      <c r="C110" s="11">
        <v>0</v>
      </c>
      <c r="D110" s="11">
        <v>0</v>
      </c>
      <c r="E110" s="11">
        <v>0</v>
      </c>
      <c r="F110" s="11">
        <v>12</v>
      </c>
      <c r="G110" s="11">
        <v>0</v>
      </c>
      <c r="H110" s="11">
        <v>3</v>
      </c>
      <c r="I110" s="11">
        <v>0</v>
      </c>
      <c r="J110" s="11">
        <v>0</v>
      </c>
      <c r="K110" s="11">
        <v>6</v>
      </c>
      <c r="L110" s="11">
        <v>6</v>
      </c>
      <c r="M110" s="11">
        <f>SUM(Tabla1[[#This Row],[RQ ABC]],Tabla1[[#This Row],[RQ FRI]],Tabla1[[#This Row],[RQ  COLAN]],Tabla1[[#This Row],[RQ FRINOR]],Tabla1[[#This Row],[RQ M.ALTAIR]],Tabla1[[#This Row],[RQ ALTAIR]])</f>
        <v>27</v>
      </c>
      <c r="N110" s="11">
        <v>5.93</v>
      </c>
      <c r="O110" s="17">
        <f>Tabla1[[#This Row],[RQ ABC]]*Tabla1[[#This Row],[PRECIO]]</f>
        <v>0</v>
      </c>
      <c r="P110" s="17">
        <f>Tabla1[[#This Row],[RQ FRI]]*Tabla1[[#This Row],[PRECIO]]</f>
        <v>71.16</v>
      </c>
      <c r="Q110" s="17">
        <f>Tabla1[[#This Row],[RQ  COLAN]]*Tabla1[[#This Row],[PRECIO]]</f>
        <v>17.79</v>
      </c>
      <c r="R110" s="17">
        <f>Tabla1[[#This Row],[RQ FRINOR]]*Tabla1[[#This Row],[PRECIO]]</f>
        <v>0</v>
      </c>
      <c r="S110" s="17">
        <f>Tabla1[[#This Row],[RQ M.ALTAIR]]*Tabla1[[#This Row],[PRECIO]]</f>
        <v>35.58</v>
      </c>
      <c r="T110" s="17">
        <f>Tabla1[[#This Row],[RQ ALTAIR]]*Tabla1[[#This Row],[PRECIO]]</f>
        <v>35.58</v>
      </c>
      <c r="U110" s="17">
        <f>Tabla1[[#This Row],[RQ TOTAL]]*Tabla1[[#This Row],[PRECIO]]</f>
        <v>160.10999999999999</v>
      </c>
      <c r="V110" s="13" t="s">
        <v>155</v>
      </c>
      <c r="W110" s="13" t="s">
        <v>213</v>
      </c>
      <c r="X110" s="11">
        <v>0</v>
      </c>
      <c r="Y110" s="11">
        <v>2</v>
      </c>
      <c r="Z110" s="13">
        <v>3</v>
      </c>
      <c r="AA110" s="11"/>
      <c r="AB110" s="11"/>
    </row>
    <row r="111" spans="1:28" ht="27.6">
      <c r="A111" s="48"/>
      <c r="B111" s="1" t="s">
        <v>172</v>
      </c>
      <c r="C111" s="10">
        <v>0</v>
      </c>
      <c r="D111" s="3">
        <v>0</v>
      </c>
      <c r="E111" s="3">
        <v>0</v>
      </c>
      <c r="F111" s="3">
        <v>0</v>
      </c>
      <c r="G111" s="3">
        <v>0</v>
      </c>
      <c r="H111" s="3">
        <v>3</v>
      </c>
      <c r="I111" s="3">
        <v>0</v>
      </c>
      <c r="J111" s="3">
        <v>0</v>
      </c>
      <c r="K111" s="3">
        <v>0</v>
      </c>
      <c r="L111" s="3">
        <v>0</v>
      </c>
      <c r="M111" s="19">
        <f>SUM(Tabla1[[#This Row],[RQ ABC]],Tabla1[[#This Row],[RQ FRI]],Tabla1[[#This Row],[RQ  COLAN]],Tabla1[[#This Row],[RQ FRINOR]],Tabla1[[#This Row],[RQ M.ALTAIR]],Tabla1[[#This Row],[RQ ALTAIR]])</f>
        <v>3</v>
      </c>
      <c r="N111" s="3">
        <v>144.07</v>
      </c>
      <c r="O111" s="16">
        <f>Tabla1[[#This Row],[RQ ABC]]*Tabla1[[#This Row],[PRECIO]]</f>
        <v>0</v>
      </c>
      <c r="P111" s="16">
        <f>Tabla1[[#This Row],[RQ FRI]]*Tabla1[[#This Row],[PRECIO]]</f>
        <v>0</v>
      </c>
      <c r="Q111" s="16">
        <f>Tabla1[[#This Row],[RQ  COLAN]]*Tabla1[[#This Row],[PRECIO]]</f>
        <v>432.21</v>
      </c>
      <c r="R111" s="16">
        <f>Tabla1[[#This Row],[RQ FRINOR]]*Tabla1[[#This Row],[PRECIO]]</f>
        <v>0</v>
      </c>
      <c r="S111" s="16">
        <f>Tabla1[[#This Row],[RQ M.ALTAIR]]*Tabla1[[#This Row],[PRECIO]]</f>
        <v>0</v>
      </c>
      <c r="T111" s="16">
        <f>Tabla1[[#This Row],[RQ ALTAIR]]*Tabla1[[#This Row],[PRECIO]]</f>
        <v>0</v>
      </c>
      <c r="U111" s="16">
        <f>Tabla1[[#This Row],[RQ TOTAL]]*Tabla1[[#This Row],[PRECIO]]</f>
        <v>432.21</v>
      </c>
      <c r="V111" s="4" t="s">
        <v>214</v>
      </c>
      <c r="W111" s="4" t="s">
        <v>215</v>
      </c>
      <c r="X111" s="3" t="s">
        <v>117</v>
      </c>
      <c r="Y111" s="3" t="s">
        <v>117</v>
      </c>
      <c r="Z111" s="4">
        <v>6</v>
      </c>
      <c r="AA111" s="3" t="s">
        <v>117</v>
      </c>
      <c r="AB111" s="3"/>
    </row>
    <row r="112" spans="1:28">
      <c r="A112" s="48"/>
      <c r="B112" s="1" t="s">
        <v>51</v>
      </c>
      <c r="C112" s="10">
        <v>1</v>
      </c>
      <c r="D112" s="3">
        <v>3</v>
      </c>
      <c r="E112" s="3">
        <v>0</v>
      </c>
      <c r="F112" s="3">
        <v>2</v>
      </c>
      <c r="G112" s="3">
        <v>0</v>
      </c>
      <c r="H112" s="3">
        <v>0</v>
      </c>
      <c r="I112" s="3">
        <v>0</v>
      </c>
      <c r="J112" s="3">
        <v>2</v>
      </c>
      <c r="K112" s="3">
        <v>0</v>
      </c>
      <c r="L112" s="3">
        <v>1</v>
      </c>
      <c r="M112" s="19">
        <f>SUM(Tabla1[[#This Row],[RQ ABC]],Tabla1[[#This Row],[RQ FRI]],Tabla1[[#This Row],[RQ  COLAN]],Tabla1[[#This Row],[RQ FRINOR]],Tabla1[[#This Row],[RQ M.ALTAIR]],Tabla1[[#This Row],[RQ ALTAIR]])</f>
        <v>8</v>
      </c>
      <c r="N112" s="3">
        <v>18.899999999999999</v>
      </c>
      <c r="O112" s="16">
        <f>Tabla1[[#This Row],[RQ ABC]]*Tabla1[[#This Row],[PRECIO]]</f>
        <v>56.699999999999996</v>
      </c>
      <c r="P112" s="16">
        <f>Tabla1[[#This Row],[RQ FRI]]*Tabla1[[#This Row],[PRECIO]]</f>
        <v>37.799999999999997</v>
      </c>
      <c r="Q112" s="16">
        <f>Tabla1[[#This Row],[RQ  COLAN]]*Tabla1[[#This Row],[PRECIO]]</f>
        <v>0</v>
      </c>
      <c r="R112" s="16">
        <f>Tabla1[[#This Row],[RQ FRINOR]]*Tabla1[[#This Row],[PRECIO]]</f>
        <v>37.799999999999997</v>
      </c>
      <c r="S112" s="16">
        <f>Tabla1[[#This Row],[RQ M.ALTAIR]]*Tabla1[[#This Row],[PRECIO]]</f>
        <v>0</v>
      </c>
      <c r="T112" s="16">
        <f>Tabla1[[#This Row],[RQ ALTAIR]]*Tabla1[[#This Row],[PRECIO]]</f>
        <v>18.899999999999999</v>
      </c>
      <c r="U112" s="16">
        <f>Tabla1[[#This Row],[RQ TOTAL]]*Tabla1[[#This Row],[PRECIO]]</f>
        <v>151.19999999999999</v>
      </c>
      <c r="V112" s="4" t="s">
        <v>88</v>
      </c>
      <c r="W112" s="4" t="s">
        <v>89</v>
      </c>
      <c r="X112" s="3">
        <v>4</v>
      </c>
      <c r="Y112" s="3">
        <v>2</v>
      </c>
      <c r="AA112" s="3">
        <v>3</v>
      </c>
      <c r="AB112" s="3" t="s">
        <v>58</v>
      </c>
    </row>
    <row r="113" spans="2:28">
      <c r="C113" s="10"/>
      <c r="D113" s="3"/>
      <c r="E113" s="3"/>
      <c r="F113" s="3"/>
      <c r="G113" s="3"/>
      <c r="H113" s="3"/>
      <c r="I113" s="3"/>
      <c r="J113" s="3"/>
      <c r="M113" s="3"/>
      <c r="O113" s="16">
        <f>SUM(Tabla1[TOTAL $ ABC])</f>
        <v>24285.63</v>
      </c>
      <c r="P113" s="16">
        <f>SUM(Tabla1[TOTAL $ FRI])</f>
        <v>10324.039999999997</v>
      </c>
      <c r="Q113" s="16">
        <f>SUM(Tabla1[TOTAL $ COLAN])</f>
        <v>1448.34</v>
      </c>
      <c r="R113" s="16">
        <f>SUM(Tabla1[TOTAL $ HIELO])</f>
        <v>4485.9399999999996</v>
      </c>
      <c r="S113" s="16">
        <f>SUM(Tabla1[TOTAL $ M.ALTAIR])</f>
        <v>1283.6199999999999</v>
      </c>
      <c r="T113" s="16">
        <f>SUM(Tabla1[TOTAL $ ALTAIR])</f>
        <v>3629.3300000000004</v>
      </c>
      <c r="U113" s="16">
        <f>SUM(Tabla1[PRECIO $ TOTAL])</f>
        <v>45456.9</v>
      </c>
      <c r="W113" s="4"/>
      <c r="AA113" s="3"/>
      <c r="AB113" s="3"/>
    </row>
    <row r="114" spans="2:28">
      <c r="O114" s="20">
        <v>113992</v>
      </c>
      <c r="P114" s="20">
        <v>13000</v>
      </c>
      <c r="Q114" s="20">
        <v>4229</v>
      </c>
      <c r="R114" s="20">
        <v>8998</v>
      </c>
      <c r="S114" s="20"/>
      <c r="T114" s="20"/>
      <c r="U114" s="16"/>
    </row>
    <row r="115" spans="2:28">
      <c r="O115" s="18">
        <f>O114-Tabla1[[#Totals],[TOTAL $ ABC]]</f>
        <v>89706.37</v>
      </c>
      <c r="P115" s="18">
        <f>P114-Tabla1[[#Totals],[TOTAL $ FRI]]</f>
        <v>2675.9600000000028</v>
      </c>
      <c r="Q115" s="18">
        <f>Q114-Tabla1[[#Totals],[TOTAL $ COLAN]]</f>
        <v>2780.66</v>
      </c>
      <c r="R115" s="18">
        <f>R114-Tabla1[[#Totals],[TOTAL $ HIELO]]</f>
        <v>4512.0600000000004</v>
      </c>
      <c r="S115" s="18"/>
      <c r="T115" s="18"/>
      <c r="U115" s="16"/>
    </row>
    <row r="117" spans="2:28">
      <c r="B117" s="31" t="s">
        <v>249</v>
      </c>
    </row>
    <row r="118" spans="2:28" ht="17.399999999999999" customHeight="1">
      <c r="B118" s="32" t="s">
        <v>250</v>
      </c>
      <c r="M118" s="4" t="s">
        <v>237</v>
      </c>
      <c r="N118" s="5"/>
    </row>
    <row r="119" spans="2:28">
      <c r="M119" s="4" t="s">
        <v>238</v>
      </c>
      <c r="N119" s="19"/>
    </row>
  </sheetData>
  <mergeCells count="11">
    <mergeCell ref="I2:J2"/>
    <mergeCell ref="A23:A24"/>
    <mergeCell ref="A4:A18"/>
    <mergeCell ref="A19:A22"/>
    <mergeCell ref="A25:A30"/>
    <mergeCell ref="A43:A102"/>
    <mergeCell ref="A103:A112"/>
    <mergeCell ref="C2:D2"/>
    <mergeCell ref="E2:F2"/>
    <mergeCell ref="G2:H2"/>
    <mergeCell ref="A31:A42"/>
  </mergeCells>
  <phoneticPr fontId="2" type="noConversion"/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6322-2DE3-484B-BBBB-182210F7EABB}">
  <dimension ref="A2:G89"/>
  <sheetViews>
    <sheetView tabSelected="1" topLeftCell="C10" zoomScale="120" zoomScaleNormal="120" workbookViewId="0">
      <selection activeCell="F22" sqref="F22"/>
    </sheetView>
  </sheetViews>
  <sheetFormatPr baseColWidth="10" defaultRowHeight="13.8"/>
  <cols>
    <col min="1" max="1" width="25.296875" customWidth="1"/>
    <col min="2" max="2" width="43.69921875" style="6" customWidth="1"/>
    <col min="3" max="3" width="12" style="4" customWidth="1"/>
    <col min="4" max="4" width="50.796875" style="3" customWidth="1"/>
    <col min="5" max="5" width="11.59765625" style="3" customWidth="1"/>
    <col min="6" max="6" width="25" bestFit="1" customWidth="1"/>
    <col min="7" max="7" width="23.796875" bestFit="1" customWidth="1"/>
  </cols>
  <sheetData>
    <row r="2" spans="1:7">
      <c r="C2" s="3"/>
    </row>
    <row r="3" spans="1:7">
      <c r="B3" s="6" t="s">
        <v>95</v>
      </c>
      <c r="C3" s="3" t="s">
        <v>251</v>
      </c>
      <c r="D3" s="3" t="s">
        <v>255</v>
      </c>
      <c r="E3" s="3" t="s">
        <v>232</v>
      </c>
      <c r="F3" s="40" t="s">
        <v>275</v>
      </c>
      <c r="G3" s="40" t="s">
        <v>277</v>
      </c>
    </row>
    <row r="4" spans="1:7">
      <c r="A4" s="53" t="s">
        <v>236</v>
      </c>
      <c r="B4" s="1" t="s">
        <v>16</v>
      </c>
      <c r="C4" s="33" t="s">
        <v>252</v>
      </c>
      <c r="D4" s="33"/>
      <c r="E4" s="19">
        <v>10</v>
      </c>
      <c r="F4" s="41" t="s">
        <v>310</v>
      </c>
      <c r="G4" s="41"/>
    </row>
    <row r="5" spans="1:7">
      <c r="A5" s="53"/>
      <c r="B5" s="1" t="s">
        <v>19</v>
      </c>
      <c r="C5" s="33" t="s">
        <v>253</v>
      </c>
      <c r="D5" s="33" t="s">
        <v>265</v>
      </c>
      <c r="E5" s="19">
        <v>7</v>
      </c>
      <c r="F5" s="41" t="s">
        <v>274</v>
      </c>
      <c r="G5" s="41" t="s">
        <v>276</v>
      </c>
    </row>
    <row r="6" spans="1:7">
      <c r="A6" s="53"/>
      <c r="B6" s="1" t="s">
        <v>19</v>
      </c>
      <c r="C6" s="33" t="s">
        <v>252</v>
      </c>
      <c r="D6" s="33" t="s">
        <v>265</v>
      </c>
      <c r="E6" s="19">
        <v>7</v>
      </c>
      <c r="F6" s="41" t="s">
        <v>274</v>
      </c>
      <c r="G6" s="41" t="s">
        <v>276</v>
      </c>
    </row>
    <row r="7" spans="1:7">
      <c r="A7" s="53"/>
      <c r="B7" s="1" t="s">
        <v>20</v>
      </c>
      <c r="C7" s="33" t="s">
        <v>252</v>
      </c>
      <c r="D7" s="33"/>
      <c r="E7" s="19">
        <v>36</v>
      </c>
      <c r="F7" s="41" t="s">
        <v>278</v>
      </c>
      <c r="G7" s="41"/>
    </row>
    <row r="8" spans="1:7">
      <c r="A8" s="53"/>
      <c r="B8" s="1" t="s">
        <v>98</v>
      </c>
      <c r="C8" s="33" t="s">
        <v>252</v>
      </c>
      <c r="D8" s="33" t="s">
        <v>256</v>
      </c>
      <c r="E8" s="19">
        <v>1</v>
      </c>
      <c r="F8" s="41" t="s">
        <v>279</v>
      </c>
      <c r="G8" s="41"/>
    </row>
    <row r="9" spans="1:7">
      <c r="A9" s="53"/>
      <c r="B9" s="21" t="s">
        <v>23</v>
      </c>
      <c r="C9" s="34" t="s">
        <v>253</v>
      </c>
      <c r="D9" s="34"/>
      <c r="E9" s="22">
        <v>25</v>
      </c>
      <c r="F9" s="41" t="s">
        <v>280</v>
      </c>
      <c r="G9" s="41"/>
    </row>
    <row r="10" spans="1:7">
      <c r="A10" s="53"/>
      <c r="B10" s="21" t="s">
        <v>196</v>
      </c>
      <c r="C10" s="34" t="s">
        <v>252</v>
      </c>
      <c r="D10" s="34"/>
      <c r="E10" s="22">
        <v>36</v>
      </c>
      <c r="F10" s="41" t="s">
        <v>281</v>
      </c>
      <c r="G10" s="41" t="s">
        <v>282</v>
      </c>
    </row>
    <row r="11" spans="1:7">
      <c r="A11" s="53"/>
      <c r="B11" s="1" t="s">
        <v>39</v>
      </c>
      <c r="C11" s="33" t="s">
        <v>252</v>
      </c>
      <c r="D11" s="33"/>
      <c r="E11" s="19">
        <v>96</v>
      </c>
      <c r="F11" s="41" t="s">
        <v>294</v>
      </c>
      <c r="G11" s="41"/>
    </row>
    <row r="12" spans="1:7">
      <c r="A12" s="53"/>
      <c r="B12" s="1" t="s">
        <v>41</v>
      </c>
      <c r="C12" s="33" t="s">
        <v>252</v>
      </c>
      <c r="D12" s="33"/>
      <c r="E12" s="19">
        <v>26</v>
      </c>
      <c r="F12" s="41" t="s">
        <v>283</v>
      </c>
      <c r="G12" s="41"/>
    </row>
    <row r="13" spans="1:7">
      <c r="A13" s="53"/>
      <c r="B13" s="1" t="s">
        <v>42</v>
      </c>
      <c r="C13" s="33" t="s">
        <v>254</v>
      </c>
      <c r="D13" s="33" t="s">
        <v>257</v>
      </c>
      <c r="E13" s="19">
        <v>1</v>
      </c>
      <c r="F13" s="41" t="s">
        <v>319</v>
      </c>
      <c r="G13" s="41"/>
    </row>
    <row r="14" spans="1:7">
      <c r="A14" s="53"/>
      <c r="B14" s="1" t="s">
        <v>42</v>
      </c>
      <c r="C14" s="33" t="s">
        <v>253</v>
      </c>
      <c r="D14" s="33" t="s">
        <v>259</v>
      </c>
      <c r="E14" s="19">
        <v>2</v>
      </c>
      <c r="F14" s="44" t="s">
        <v>319</v>
      </c>
      <c r="G14" s="41"/>
    </row>
    <row r="15" spans="1:7">
      <c r="A15" s="53"/>
      <c r="B15" s="1" t="s">
        <v>52</v>
      </c>
      <c r="C15" s="33" t="s">
        <v>253</v>
      </c>
      <c r="D15" s="33"/>
      <c r="E15" s="19">
        <v>5</v>
      </c>
      <c r="F15" s="41" t="s">
        <v>292</v>
      </c>
      <c r="G15" s="41"/>
    </row>
    <row r="16" spans="1:7">
      <c r="A16" s="53"/>
      <c r="B16" s="1" t="s">
        <v>220</v>
      </c>
      <c r="C16" s="33" t="s">
        <v>252</v>
      </c>
      <c r="D16" s="33"/>
      <c r="E16" s="19">
        <v>12</v>
      </c>
      <c r="F16" s="41" t="s">
        <v>311</v>
      </c>
      <c r="G16" s="41"/>
    </row>
    <row r="17" spans="1:7">
      <c r="A17" s="53"/>
      <c r="B17" s="1" t="s">
        <v>57</v>
      </c>
      <c r="C17" s="33" t="s">
        <v>252</v>
      </c>
      <c r="D17" s="33"/>
      <c r="E17" s="19">
        <v>2</v>
      </c>
      <c r="F17" s="41" t="s">
        <v>312</v>
      </c>
      <c r="G17" s="41"/>
    </row>
    <row r="18" spans="1:7">
      <c r="A18" s="53"/>
      <c r="B18" s="1" t="s">
        <v>210</v>
      </c>
      <c r="C18" s="33" t="s">
        <v>253</v>
      </c>
      <c r="D18" s="33"/>
      <c r="E18" s="19">
        <v>2</v>
      </c>
      <c r="F18" s="41" t="s">
        <v>284</v>
      </c>
      <c r="G18" s="41"/>
    </row>
    <row r="19" spans="1:7" ht="13.2" customHeight="1">
      <c r="A19" s="53"/>
      <c r="B19" s="1" t="s">
        <v>216</v>
      </c>
      <c r="C19" s="33" t="s">
        <v>253</v>
      </c>
      <c r="D19" s="33"/>
      <c r="E19" s="19">
        <v>3</v>
      </c>
      <c r="F19" s="41" t="s">
        <v>313</v>
      </c>
      <c r="G19" s="41"/>
    </row>
    <row r="20" spans="1:7">
      <c r="A20" s="53"/>
      <c r="B20" s="1" t="s">
        <v>55</v>
      </c>
      <c r="C20" s="33" t="s">
        <v>253</v>
      </c>
      <c r="D20" s="33"/>
      <c r="E20" s="19">
        <v>2</v>
      </c>
      <c r="F20" s="41" t="s">
        <v>312</v>
      </c>
      <c r="G20" s="41"/>
    </row>
    <row r="21" spans="1:7">
      <c r="A21" s="54" t="s">
        <v>107</v>
      </c>
      <c r="B21" s="1" t="s">
        <v>242</v>
      </c>
      <c r="C21" s="33"/>
      <c r="D21" s="42" t="s">
        <v>269</v>
      </c>
      <c r="E21" s="19">
        <v>57</v>
      </c>
      <c r="F21" s="46" t="s">
        <v>320</v>
      </c>
      <c r="G21" s="41" t="s">
        <v>285</v>
      </c>
    </row>
    <row r="22" spans="1:7">
      <c r="A22" s="54"/>
      <c r="B22" s="2" t="s">
        <v>243</v>
      </c>
      <c r="C22" s="33"/>
      <c r="D22" s="42" t="s">
        <v>269</v>
      </c>
      <c r="E22" s="19">
        <v>43</v>
      </c>
      <c r="F22" s="46" t="s">
        <v>320</v>
      </c>
      <c r="G22" s="41" t="s">
        <v>285</v>
      </c>
    </row>
    <row r="23" spans="1:7">
      <c r="A23" s="52" t="s">
        <v>111</v>
      </c>
      <c r="B23" s="1" t="s">
        <v>263</v>
      </c>
      <c r="C23" s="33"/>
      <c r="D23" s="33" t="s">
        <v>264</v>
      </c>
      <c r="E23" s="19">
        <v>25</v>
      </c>
      <c r="F23" s="41"/>
      <c r="G23" s="41"/>
    </row>
    <row r="24" spans="1:7">
      <c r="A24" s="52"/>
      <c r="B24" s="1" t="s">
        <v>197</v>
      </c>
      <c r="C24" s="33"/>
      <c r="D24" s="33"/>
      <c r="E24" s="19">
        <v>18</v>
      </c>
      <c r="F24" s="41" t="s">
        <v>286</v>
      </c>
      <c r="G24" s="41"/>
    </row>
    <row r="25" spans="1:7" ht="14.4" customHeight="1">
      <c r="A25" s="55" t="s">
        <v>112</v>
      </c>
      <c r="B25" s="1" t="s">
        <v>1</v>
      </c>
      <c r="C25" s="33" t="s">
        <v>253</v>
      </c>
      <c r="D25" s="33"/>
      <c r="E25" s="19">
        <v>4</v>
      </c>
      <c r="F25" s="41" t="s">
        <v>287</v>
      </c>
      <c r="G25" s="41"/>
    </row>
    <row r="26" spans="1:7" ht="14.4" customHeight="1">
      <c r="A26" s="55"/>
      <c r="B26" s="1" t="s">
        <v>7</v>
      </c>
      <c r="C26" s="33" t="s">
        <v>253</v>
      </c>
      <c r="D26" s="33"/>
      <c r="E26" s="19">
        <v>12</v>
      </c>
      <c r="F26" s="41" t="s">
        <v>288</v>
      </c>
      <c r="G26" s="41"/>
    </row>
    <row r="27" spans="1:7">
      <c r="A27" s="55"/>
      <c r="B27" s="1" t="s">
        <v>7</v>
      </c>
      <c r="C27" s="33" t="s">
        <v>252</v>
      </c>
      <c r="D27" s="33"/>
      <c r="E27" s="19">
        <v>12</v>
      </c>
      <c r="F27" s="41" t="s">
        <v>288</v>
      </c>
      <c r="G27" s="41"/>
    </row>
    <row r="28" spans="1:7">
      <c r="A28" s="55"/>
      <c r="B28" s="1" t="s">
        <v>8</v>
      </c>
      <c r="C28" s="33"/>
      <c r="D28" s="33"/>
      <c r="E28" s="19">
        <v>29</v>
      </c>
      <c r="F28" s="41" t="s">
        <v>289</v>
      </c>
      <c r="G28" s="41"/>
    </row>
    <row r="29" spans="1:7">
      <c r="A29" s="55"/>
      <c r="B29" s="1" t="s">
        <v>9</v>
      </c>
      <c r="C29" s="33"/>
      <c r="D29" s="33"/>
      <c r="E29" s="19">
        <v>21</v>
      </c>
      <c r="F29" s="41" t="s">
        <v>290</v>
      </c>
      <c r="G29" s="41"/>
    </row>
    <row r="30" spans="1:7">
      <c r="A30" s="55"/>
      <c r="B30" s="1" t="s">
        <v>194</v>
      </c>
      <c r="C30" s="33"/>
      <c r="D30" s="33"/>
      <c r="E30" s="19">
        <v>12</v>
      </c>
      <c r="F30" s="41" t="s">
        <v>306</v>
      </c>
      <c r="G30" s="41"/>
    </row>
    <row r="31" spans="1:7">
      <c r="A31" s="51" t="s">
        <v>82</v>
      </c>
      <c r="B31" s="1" t="s">
        <v>244</v>
      </c>
      <c r="C31" s="33"/>
      <c r="D31" s="33" t="s">
        <v>266</v>
      </c>
      <c r="E31" s="19">
        <v>13</v>
      </c>
      <c r="F31" s="41" t="s">
        <v>291</v>
      </c>
      <c r="G31" s="41"/>
    </row>
    <row r="32" spans="1:7">
      <c r="A32" s="51"/>
      <c r="B32" s="9" t="s">
        <v>22</v>
      </c>
      <c r="C32" s="35"/>
      <c r="D32" s="35" t="s">
        <v>261</v>
      </c>
      <c r="E32" s="5">
        <v>14</v>
      </c>
      <c r="F32" s="41" t="s">
        <v>292</v>
      </c>
      <c r="G32" s="41"/>
    </row>
    <row r="33" spans="1:7" ht="14.4" customHeight="1">
      <c r="A33" s="51"/>
      <c r="B33" s="9" t="s">
        <v>262</v>
      </c>
      <c r="C33" s="35"/>
      <c r="D33" s="35" t="s">
        <v>261</v>
      </c>
      <c r="E33" s="5">
        <v>4</v>
      </c>
      <c r="F33" s="41" t="s">
        <v>292</v>
      </c>
      <c r="G33" s="41"/>
    </row>
    <row r="34" spans="1:7">
      <c r="A34" s="51"/>
      <c r="B34" s="1" t="s">
        <v>53</v>
      </c>
      <c r="C34" s="33"/>
      <c r="D34" s="33"/>
      <c r="E34" s="19">
        <v>50</v>
      </c>
      <c r="F34" s="41" t="s">
        <v>314</v>
      </c>
      <c r="G34" s="41"/>
    </row>
    <row r="35" spans="1:7">
      <c r="A35" s="51"/>
      <c r="B35" s="21" t="s">
        <v>37</v>
      </c>
      <c r="C35" s="34"/>
      <c r="D35" s="34"/>
      <c r="E35" s="22">
        <v>34</v>
      </c>
      <c r="F35" s="41" t="s">
        <v>292</v>
      </c>
      <c r="G35" s="41"/>
    </row>
    <row r="36" spans="1:7" hidden="1">
      <c r="A36" s="51"/>
      <c r="B36" s="1" t="s">
        <v>43</v>
      </c>
      <c r="C36" s="33"/>
      <c r="D36" s="33"/>
      <c r="E36" s="19" t="e">
        <f>SUM(#REF!,#REF!,#REF!,#REF!,#REF!,#REF!)</f>
        <v>#REF!</v>
      </c>
      <c r="F36" s="41"/>
      <c r="G36" s="41"/>
    </row>
    <row r="37" spans="1:7">
      <c r="A37" s="51"/>
      <c r="B37" s="1" t="s">
        <v>49</v>
      </c>
      <c r="C37" s="33"/>
      <c r="D37" s="33" t="s">
        <v>260</v>
      </c>
      <c r="E37" s="19">
        <v>5</v>
      </c>
      <c r="F37" s="41" t="s">
        <v>315</v>
      </c>
      <c r="G37" s="41"/>
    </row>
    <row r="38" spans="1:7">
      <c r="A38" s="51"/>
      <c r="B38" s="1" t="s">
        <v>233</v>
      </c>
      <c r="C38" s="33"/>
      <c r="D38" s="33"/>
      <c r="E38" s="19">
        <v>42</v>
      </c>
      <c r="F38" s="41" t="s">
        <v>293</v>
      </c>
      <c r="G38" s="41"/>
    </row>
    <row r="39" spans="1:7">
      <c r="A39" s="51"/>
      <c r="B39" s="21" t="s">
        <v>50</v>
      </c>
      <c r="C39" s="34"/>
      <c r="D39" s="34"/>
      <c r="E39" s="22">
        <v>68</v>
      </c>
      <c r="F39" s="41" t="s">
        <v>294</v>
      </c>
      <c r="G39" s="41"/>
    </row>
    <row r="40" spans="1:7">
      <c r="A40" s="51"/>
      <c r="B40" s="21" t="s">
        <v>192</v>
      </c>
      <c r="C40" s="34"/>
      <c r="D40" s="34"/>
      <c r="E40" s="22">
        <v>3</v>
      </c>
      <c r="F40" s="41" t="s">
        <v>292</v>
      </c>
      <c r="G40" s="41"/>
    </row>
    <row r="41" spans="1:7">
      <c r="A41" s="51"/>
      <c r="B41" s="1" t="s">
        <v>54</v>
      </c>
      <c r="C41" s="33"/>
      <c r="D41" s="33"/>
      <c r="E41" s="19">
        <v>6</v>
      </c>
      <c r="F41" s="41" t="s">
        <v>309</v>
      </c>
      <c r="G41" s="41"/>
    </row>
    <row r="42" spans="1:7">
      <c r="A42" s="51"/>
      <c r="B42" s="9" t="s">
        <v>268</v>
      </c>
      <c r="C42" s="35"/>
      <c r="D42" s="35" t="s">
        <v>267</v>
      </c>
      <c r="E42" s="5">
        <v>3</v>
      </c>
      <c r="F42" s="41" t="s">
        <v>295</v>
      </c>
      <c r="G42" s="41"/>
    </row>
    <row r="43" spans="1:7">
      <c r="A43" s="47" t="s">
        <v>149</v>
      </c>
      <c r="B43" s="1" t="s">
        <v>44</v>
      </c>
      <c r="C43" s="33"/>
      <c r="D43" s="42" t="s">
        <v>270</v>
      </c>
      <c r="E43" s="19">
        <v>1</v>
      </c>
      <c r="F43" s="41" t="s">
        <v>316</v>
      </c>
      <c r="G43" s="41"/>
    </row>
    <row r="44" spans="1:7">
      <c r="A44" s="47"/>
      <c r="B44" s="1" t="s">
        <v>35</v>
      </c>
      <c r="C44" s="33"/>
      <c r="D44" s="42" t="s">
        <v>270</v>
      </c>
      <c r="E44" s="19">
        <v>9</v>
      </c>
      <c r="F44" s="41" t="s">
        <v>296</v>
      </c>
      <c r="G44" s="41"/>
    </row>
    <row r="45" spans="1:7">
      <c r="A45" s="47"/>
      <c r="B45" s="1" t="s">
        <v>34</v>
      </c>
      <c r="C45" s="33"/>
      <c r="D45" s="42" t="s">
        <v>270</v>
      </c>
      <c r="E45" s="19">
        <v>7</v>
      </c>
      <c r="F45" s="41" t="s">
        <v>296</v>
      </c>
      <c r="G45" s="41"/>
    </row>
    <row r="46" spans="1:7">
      <c r="A46" s="47"/>
      <c r="B46" s="1" t="s">
        <v>24</v>
      </c>
      <c r="C46" s="33"/>
      <c r="D46" s="42" t="s">
        <v>270</v>
      </c>
      <c r="E46" s="19">
        <v>8</v>
      </c>
      <c r="F46" s="41" t="s">
        <v>296</v>
      </c>
      <c r="G46" s="41"/>
    </row>
    <row r="47" spans="1:7">
      <c r="A47" s="47"/>
      <c r="B47" s="1" t="s">
        <v>25</v>
      </c>
      <c r="C47" s="33"/>
      <c r="D47" s="42" t="s">
        <v>270</v>
      </c>
      <c r="E47" s="19">
        <v>16</v>
      </c>
      <c r="F47" s="41" t="s">
        <v>296</v>
      </c>
      <c r="G47" s="41"/>
    </row>
    <row r="48" spans="1:7">
      <c r="A48" s="47"/>
      <c r="B48" s="1" t="s">
        <v>2</v>
      </c>
      <c r="C48" s="33"/>
      <c r="D48" s="42" t="s">
        <v>270</v>
      </c>
      <c r="E48" s="19">
        <v>12</v>
      </c>
      <c r="F48" s="41" t="s">
        <v>296</v>
      </c>
      <c r="G48" s="41"/>
    </row>
    <row r="49" spans="1:7">
      <c r="A49" s="47"/>
      <c r="B49" s="1" t="s">
        <v>3</v>
      </c>
      <c r="C49" s="33"/>
      <c r="D49" s="42" t="s">
        <v>270</v>
      </c>
      <c r="E49" s="19">
        <v>13</v>
      </c>
      <c r="F49" s="41" t="s">
        <v>296</v>
      </c>
      <c r="G49" s="41"/>
    </row>
    <row r="50" spans="1:7">
      <c r="A50" s="47"/>
      <c r="B50" s="1" t="s">
        <v>4</v>
      </c>
      <c r="C50" s="33"/>
      <c r="D50" s="42" t="s">
        <v>270</v>
      </c>
      <c r="E50" s="19">
        <v>12</v>
      </c>
      <c r="F50" s="41" t="s">
        <v>296</v>
      </c>
      <c r="G50" s="41"/>
    </row>
    <row r="51" spans="1:7">
      <c r="A51" s="47"/>
      <c r="B51" s="1" t="s">
        <v>40</v>
      </c>
      <c r="C51" s="33"/>
      <c r="D51" s="42" t="s">
        <v>270</v>
      </c>
      <c r="E51" s="19">
        <v>2</v>
      </c>
      <c r="F51" s="44" t="s">
        <v>316</v>
      </c>
      <c r="G51" s="41"/>
    </row>
    <row r="52" spans="1:7">
      <c r="A52" s="47"/>
      <c r="B52" s="1" t="s">
        <v>119</v>
      </c>
      <c r="C52" s="33"/>
      <c r="D52" s="42" t="s">
        <v>270</v>
      </c>
      <c r="E52" s="19">
        <v>3</v>
      </c>
      <c r="F52" s="44" t="s">
        <v>316</v>
      </c>
      <c r="G52" s="41"/>
    </row>
    <row r="53" spans="1:7">
      <c r="A53" s="47"/>
      <c r="B53" s="1" t="s">
        <v>29</v>
      </c>
      <c r="C53" s="33"/>
      <c r="D53" s="42" t="s">
        <v>271</v>
      </c>
      <c r="E53" s="19">
        <v>1</v>
      </c>
      <c r="F53" s="41" t="s">
        <v>297</v>
      </c>
      <c r="G53" s="41"/>
    </row>
    <row r="54" spans="1:7">
      <c r="A54" s="47"/>
      <c r="B54" s="1" t="s">
        <v>31</v>
      </c>
      <c r="C54" s="33"/>
      <c r="D54" s="42" t="s">
        <v>271</v>
      </c>
      <c r="E54" s="19">
        <v>2</v>
      </c>
      <c r="F54" s="41" t="s">
        <v>297</v>
      </c>
      <c r="G54" s="41"/>
    </row>
    <row r="55" spans="1:7">
      <c r="A55" s="47"/>
      <c r="B55" s="1" t="s">
        <v>15</v>
      </c>
      <c r="C55" s="33"/>
      <c r="D55" s="42" t="s">
        <v>271</v>
      </c>
      <c r="E55" s="19">
        <v>3</v>
      </c>
      <c r="F55" s="41" t="s">
        <v>297</v>
      </c>
      <c r="G55" s="41"/>
    </row>
    <row r="56" spans="1:7">
      <c r="A56" s="47"/>
      <c r="B56" s="1" t="s">
        <v>11</v>
      </c>
      <c r="C56" s="33"/>
      <c r="D56" s="42" t="s">
        <v>271</v>
      </c>
      <c r="E56" s="19">
        <v>4</v>
      </c>
      <c r="F56" s="41" t="s">
        <v>297</v>
      </c>
      <c r="G56" s="41"/>
    </row>
    <row r="57" spans="1:7">
      <c r="A57" s="47"/>
      <c r="B57" s="1" t="s">
        <v>12</v>
      </c>
      <c r="C57" s="33"/>
      <c r="D57" s="42" t="s">
        <v>271</v>
      </c>
      <c r="E57" s="19">
        <v>7</v>
      </c>
      <c r="F57" s="41" t="s">
        <v>297</v>
      </c>
      <c r="G57" s="41"/>
    </row>
    <row r="58" spans="1:7">
      <c r="A58" s="47"/>
      <c r="B58" s="1" t="s">
        <v>38</v>
      </c>
      <c r="C58" s="33"/>
      <c r="D58" s="42" t="s">
        <v>271</v>
      </c>
      <c r="E58" s="19">
        <v>1</v>
      </c>
      <c r="F58" s="41" t="s">
        <v>297</v>
      </c>
      <c r="G58" s="41"/>
    </row>
    <row r="59" spans="1:7">
      <c r="A59" s="47"/>
      <c r="B59" s="1" t="s">
        <v>122</v>
      </c>
      <c r="C59" s="33"/>
      <c r="D59" s="42" t="s">
        <v>271</v>
      </c>
      <c r="E59" s="19">
        <v>1</v>
      </c>
      <c r="F59" s="41" t="s">
        <v>297</v>
      </c>
      <c r="G59" s="41"/>
    </row>
    <row r="60" spans="1:7">
      <c r="A60" s="47"/>
      <c r="B60" s="1" t="s">
        <v>6</v>
      </c>
      <c r="C60" s="33"/>
      <c r="D60" s="42" t="s">
        <v>271</v>
      </c>
      <c r="E60" s="19">
        <v>1</v>
      </c>
      <c r="F60" s="41" t="s">
        <v>297</v>
      </c>
      <c r="G60" s="41"/>
    </row>
    <row r="61" spans="1:7">
      <c r="A61" s="47"/>
      <c r="B61" s="1" t="s">
        <v>33</v>
      </c>
      <c r="C61" s="33"/>
      <c r="D61" s="42" t="s">
        <v>271</v>
      </c>
      <c r="E61" s="19">
        <v>2</v>
      </c>
      <c r="F61" s="41" t="s">
        <v>297</v>
      </c>
      <c r="G61" s="41"/>
    </row>
    <row r="62" spans="1:7">
      <c r="A62" s="47"/>
      <c r="B62" s="1" t="s">
        <v>36</v>
      </c>
      <c r="C62" s="33"/>
      <c r="D62" s="42" t="s">
        <v>271</v>
      </c>
      <c r="E62" s="19">
        <v>5</v>
      </c>
      <c r="F62" s="41" t="s">
        <v>297</v>
      </c>
      <c r="G62" s="41"/>
    </row>
    <row r="63" spans="1:7">
      <c r="A63" s="47"/>
      <c r="B63" s="1" t="s">
        <v>26</v>
      </c>
      <c r="C63" s="33"/>
      <c r="D63" s="42" t="s">
        <v>271</v>
      </c>
      <c r="E63" s="19">
        <v>4</v>
      </c>
      <c r="F63" s="41" t="s">
        <v>297</v>
      </c>
      <c r="G63" s="41"/>
    </row>
    <row r="64" spans="1:7">
      <c r="A64" s="47"/>
      <c r="B64" s="1" t="s">
        <v>128</v>
      </c>
      <c r="C64" s="33"/>
      <c r="D64" s="42" t="s">
        <v>272</v>
      </c>
      <c r="E64" s="19">
        <v>2</v>
      </c>
      <c r="F64" s="41" t="s">
        <v>298</v>
      </c>
      <c r="G64" s="41"/>
    </row>
    <row r="65" spans="1:7">
      <c r="A65" s="47"/>
      <c r="B65" s="1" t="s">
        <v>129</v>
      </c>
      <c r="C65" s="33"/>
      <c r="D65" s="42" t="s">
        <v>272</v>
      </c>
      <c r="E65" s="19">
        <v>10</v>
      </c>
      <c r="F65" s="41" t="s">
        <v>298</v>
      </c>
      <c r="G65" s="41"/>
    </row>
    <row r="66" spans="1:7">
      <c r="A66" s="47"/>
      <c r="B66" s="1" t="s">
        <v>130</v>
      </c>
      <c r="C66" s="33"/>
      <c r="D66" s="42" t="s">
        <v>272</v>
      </c>
      <c r="E66" s="19">
        <v>15</v>
      </c>
      <c r="F66" s="41" t="s">
        <v>298</v>
      </c>
      <c r="G66" s="41"/>
    </row>
    <row r="67" spans="1:7">
      <c r="A67" s="47"/>
      <c r="B67" s="1" t="s">
        <v>131</v>
      </c>
      <c r="C67" s="33"/>
      <c r="D67" s="42" t="s">
        <v>272</v>
      </c>
      <c r="E67" s="19">
        <v>15</v>
      </c>
      <c r="F67" s="41" t="s">
        <v>298</v>
      </c>
      <c r="G67" s="41"/>
    </row>
    <row r="68" spans="1:7">
      <c r="A68" s="47"/>
      <c r="B68" s="1" t="s">
        <v>132</v>
      </c>
      <c r="C68" s="33"/>
      <c r="D68" s="42" t="s">
        <v>272</v>
      </c>
      <c r="E68" s="19">
        <v>1</v>
      </c>
      <c r="F68" s="41" t="s">
        <v>298</v>
      </c>
      <c r="G68" s="41"/>
    </row>
    <row r="69" spans="1:7">
      <c r="A69" s="47"/>
      <c r="B69" s="1" t="s">
        <v>133</v>
      </c>
      <c r="C69" s="33"/>
      <c r="D69" s="42" t="s">
        <v>272</v>
      </c>
      <c r="E69" s="19">
        <v>1</v>
      </c>
      <c r="F69" s="41" t="s">
        <v>298</v>
      </c>
      <c r="G69" s="41"/>
    </row>
    <row r="70" spans="1:7">
      <c r="A70" s="47"/>
      <c r="B70" s="1" t="s">
        <v>138</v>
      </c>
      <c r="C70" s="33"/>
      <c r="D70" s="42"/>
      <c r="E70" s="19">
        <v>1</v>
      </c>
      <c r="F70" s="41" t="s">
        <v>299</v>
      </c>
      <c r="G70" s="41"/>
    </row>
    <row r="71" spans="1:7">
      <c r="A71" s="47"/>
      <c r="B71" s="1" t="s">
        <v>139</v>
      </c>
      <c r="C71" s="33"/>
      <c r="D71" s="42"/>
      <c r="E71" s="19">
        <v>1</v>
      </c>
      <c r="F71" s="41" t="s">
        <v>299</v>
      </c>
      <c r="G71" s="41"/>
    </row>
    <row r="72" spans="1:7">
      <c r="A72" s="47"/>
      <c r="B72" s="1" t="s">
        <v>140</v>
      </c>
      <c r="C72" s="33"/>
      <c r="D72" s="33"/>
      <c r="E72" s="19">
        <v>1</v>
      </c>
      <c r="F72" s="45" t="s">
        <v>307</v>
      </c>
      <c r="G72" s="41"/>
    </row>
    <row r="73" spans="1:7">
      <c r="A73" s="47"/>
      <c r="B73" s="1" t="s">
        <v>142</v>
      </c>
      <c r="C73" s="33"/>
      <c r="D73" s="33"/>
      <c r="E73" s="19">
        <v>1</v>
      </c>
      <c r="F73" s="45" t="s">
        <v>307</v>
      </c>
      <c r="G73" s="41"/>
    </row>
    <row r="74" spans="1:7">
      <c r="A74" s="47"/>
      <c r="B74" s="1" t="s">
        <v>143</v>
      </c>
      <c r="C74" s="33"/>
      <c r="D74" s="33"/>
      <c r="E74" s="19">
        <v>1</v>
      </c>
      <c r="F74" s="45" t="s">
        <v>307</v>
      </c>
      <c r="G74" s="41"/>
    </row>
    <row r="75" spans="1:7">
      <c r="A75" s="47"/>
      <c r="B75" s="1" t="s">
        <v>144</v>
      </c>
      <c r="C75" s="33"/>
      <c r="D75" s="33"/>
      <c r="E75" s="19">
        <v>11</v>
      </c>
      <c r="F75" s="45" t="s">
        <v>307</v>
      </c>
      <c r="G75" s="41"/>
    </row>
    <row r="76" spans="1:7">
      <c r="A76" s="47"/>
      <c r="B76" s="1" t="s">
        <v>145</v>
      </c>
      <c r="C76" s="33"/>
      <c r="D76" s="33"/>
      <c r="E76" s="19">
        <v>8</v>
      </c>
      <c r="F76" s="45" t="s">
        <v>307</v>
      </c>
      <c r="G76" s="41"/>
    </row>
    <row r="77" spans="1:7">
      <c r="A77" s="47"/>
      <c r="B77" s="1" t="s">
        <v>146</v>
      </c>
      <c r="C77" s="33"/>
      <c r="D77" s="33"/>
      <c r="E77" s="19">
        <v>3</v>
      </c>
      <c r="F77" s="45" t="s">
        <v>307</v>
      </c>
      <c r="G77" s="41"/>
    </row>
    <row r="78" spans="1:7">
      <c r="A78" s="47"/>
      <c r="B78" s="1" t="s">
        <v>148</v>
      </c>
      <c r="C78" s="33"/>
      <c r="D78" s="33"/>
      <c r="E78" s="19">
        <v>1</v>
      </c>
      <c r="F78" s="45" t="s">
        <v>307</v>
      </c>
      <c r="G78" s="41"/>
    </row>
    <row r="79" spans="1:7">
      <c r="A79" s="47"/>
      <c r="B79" s="21" t="s">
        <v>10</v>
      </c>
      <c r="C79" s="34" t="s">
        <v>252</v>
      </c>
      <c r="D79" s="34"/>
      <c r="E79" s="22">
        <v>41</v>
      </c>
      <c r="F79" s="41" t="s">
        <v>308</v>
      </c>
      <c r="G79" s="41"/>
    </row>
    <row r="80" spans="1:7">
      <c r="A80" s="47"/>
      <c r="B80" s="1" t="s">
        <v>56</v>
      </c>
      <c r="C80" s="33"/>
      <c r="D80" s="33"/>
      <c r="E80" s="19">
        <v>4</v>
      </c>
      <c r="F80" s="41" t="s">
        <v>284</v>
      </c>
      <c r="G80" s="41"/>
    </row>
    <row r="81" spans="1:7">
      <c r="A81" s="48" t="s">
        <v>150</v>
      </c>
      <c r="B81" s="1" t="s">
        <v>17</v>
      </c>
      <c r="C81" s="33"/>
      <c r="D81" s="33"/>
      <c r="E81" s="19">
        <v>11</v>
      </c>
      <c r="F81" s="41" t="s">
        <v>300</v>
      </c>
      <c r="G81" s="41" t="s">
        <v>301</v>
      </c>
    </row>
    <row r="82" spans="1:7">
      <c r="A82" s="48"/>
      <c r="B82" s="1" t="s">
        <v>206</v>
      </c>
      <c r="C82" s="33" t="s">
        <v>258</v>
      </c>
      <c r="D82" s="33"/>
      <c r="E82" s="19">
        <v>1</v>
      </c>
      <c r="F82" s="41" t="s">
        <v>302</v>
      </c>
      <c r="G82" s="41"/>
    </row>
    <row r="83" spans="1:7" ht="27.6">
      <c r="A83" s="48"/>
      <c r="B83" s="15" t="s">
        <v>207</v>
      </c>
      <c r="C83" s="37"/>
      <c r="D83" s="36"/>
      <c r="E83" s="19">
        <v>1</v>
      </c>
      <c r="F83" s="41" t="s">
        <v>303</v>
      </c>
      <c r="G83" s="41"/>
    </row>
    <row r="84" spans="1:7">
      <c r="A84" s="48"/>
      <c r="B84" s="9" t="s">
        <v>248</v>
      </c>
      <c r="C84" s="39"/>
      <c r="D84" s="43" t="s">
        <v>273</v>
      </c>
      <c r="E84" s="5">
        <v>8</v>
      </c>
      <c r="F84" s="41"/>
      <c r="G84" s="41"/>
    </row>
    <row r="85" spans="1:7">
      <c r="A85" s="48"/>
      <c r="B85" s="1" t="s">
        <v>45</v>
      </c>
      <c r="C85" s="38"/>
      <c r="D85" s="33"/>
      <c r="E85" s="19">
        <v>5</v>
      </c>
      <c r="F85" s="41" t="s">
        <v>317</v>
      </c>
      <c r="G85" s="41"/>
    </row>
    <row r="86" spans="1:7">
      <c r="A86" s="48"/>
      <c r="B86" s="1" t="s">
        <v>212</v>
      </c>
      <c r="C86" s="33"/>
      <c r="D86" s="33"/>
      <c r="E86" s="19">
        <v>24</v>
      </c>
      <c r="F86" s="41" t="s">
        <v>304</v>
      </c>
      <c r="G86" s="41"/>
    </row>
    <row r="87" spans="1:7">
      <c r="A87" s="48"/>
      <c r="B87" s="1" t="s">
        <v>172</v>
      </c>
      <c r="C87" s="33"/>
      <c r="D87" s="33"/>
      <c r="E87" s="19">
        <v>3</v>
      </c>
      <c r="F87" s="41" t="s">
        <v>318</v>
      </c>
      <c r="G87" s="41"/>
    </row>
    <row r="88" spans="1:7">
      <c r="A88" s="48"/>
      <c r="B88" s="1" t="s">
        <v>51</v>
      </c>
      <c r="C88" s="33" t="s">
        <v>253</v>
      </c>
      <c r="D88" s="33"/>
      <c r="E88" s="19">
        <v>8</v>
      </c>
      <c r="F88" s="41" t="s">
        <v>305</v>
      </c>
      <c r="G88" s="41"/>
    </row>
    <row r="89" spans="1:7">
      <c r="C89" s="46"/>
      <c r="D89" s="46"/>
      <c r="E89" s="46"/>
      <c r="F89" s="46"/>
      <c r="G89" s="46"/>
    </row>
  </sheetData>
  <mergeCells count="7">
    <mergeCell ref="A43:A80"/>
    <mergeCell ref="A81:A88"/>
    <mergeCell ref="A4:A20"/>
    <mergeCell ref="A21:A22"/>
    <mergeCell ref="A23:A24"/>
    <mergeCell ref="A25:A30"/>
    <mergeCell ref="A31:A42"/>
  </mergeCells>
  <phoneticPr fontId="2" type="noConversion"/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C0E-E744-44A7-88EE-2A0F0043EA5F}">
  <dimension ref="A1"/>
  <sheetViews>
    <sheetView workbookViewId="0">
      <selection activeCell="B28" sqref="B28"/>
    </sheetView>
  </sheetViews>
  <sheetFormatPr baseColWidth="10" defaultRowHeight="13.8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COMPENDIO</vt:lpstr>
      <vt:lpstr>REQUERIMIENTO</vt:lpstr>
      <vt:lpstr>DETALLE DE LINTERNA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SSOMA ABC</dc:creator>
  <cp:lastModifiedBy>premium</cp:lastModifiedBy>
  <dcterms:created xsi:type="dcterms:W3CDTF">2024-03-07T03:05:41Z</dcterms:created>
  <dcterms:modified xsi:type="dcterms:W3CDTF">2024-03-22T20:01:26Z</dcterms:modified>
</cp:coreProperties>
</file>