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quantumpe-my.sharepoint.com/personal/cynthia_gonzales_osf_pe/Documents/Escritorio/Licitaciones/Disposicion de Residuos P y NP/"/>
    </mc:Choice>
  </mc:AlternateContent>
  <xr:revisionPtr revIDLastSave="140" documentId="8_{74EF2978-AF74-480D-86F5-7F360D9E3A47}" xr6:coauthVersionLast="47" xr6:coauthVersionMax="47" xr10:uidLastSave="{8BE99659-E04D-4966-8954-F1B5EAAB332E}"/>
  <bookViews>
    <workbookView xWindow="-108" yWindow="-108" windowWidth="23256" windowHeight="12576" xr2:uid="{E6B25ED7-6B52-4448-94FC-8CF58D112F18}"/>
  </bookViews>
  <sheets>
    <sheet name="Hoja1" sheetId="1" r:id="rId1"/>
  </sheets>
  <definedNames>
    <definedName name="COSTOS">#REF!</definedName>
    <definedName name="MAXIMA">#REF!</definedName>
    <definedName name="MINIMA">#REF!</definedName>
    <definedName name="NOTA_MAXIMA">#REF!</definedName>
    <definedName name="NOTA_MINIM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1" l="1"/>
  <c r="N24" i="1"/>
  <c r="P19" i="1"/>
  <c r="J19" i="1"/>
  <c r="J39" i="1" s="1"/>
  <c r="F19" i="1"/>
  <c r="O13" i="1"/>
  <c r="O14" i="1"/>
  <c r="O15" i="1"/>
  <c r="O12" i="1"/>
  <c r="N19" i="1" s="1"/>
  <c r="M13" i="1"/>
  <c r="M14" i="1"/>
  <c r="M15" i="1"/>
  <c r="M12" i="1"/>
  <c r="L19" i="1" s="1"/>
  <c r="K13" i="1"/>
  <c r="K14" i="1"/>
  <c r="K15" i="1"/>
  <c r="K12" i="1"/>
  <c r="I13" i="1"/>
  <c r="I14" i="1"/>
  <c r="I15" i="1"/>
  <c r="I12" i="1"/>
  <c r="H19" i="1" s="1"/>
  <c r="H39" i="1" s="1"/>
  <c r="G13" i="1"/>
  <c r="G14" i="1"/>
  <c r="G15" i="1"/>
  <c r="G12" i="1"/>
  <c r="D39" i="1"/>
  <c r="P24" i="1"/>
  <c r="J24" i="1"/>
  <c r="H24" i="1"/>
  <c r="F24" i="1"/>
  <c r="E24" i="1"/>
  <c r="K26" i="1" l="1"/>
  <c r="K30" i="1"/>
  <c r="I39" i="1"/>
  <c r="K29" i="1"/>
  <c r="Q29" i="1"/>
  <c r="Q30" i="1"/>
  <c r="K31" i="1"/>
  <c r="Q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0" authorId="0" shapeId="0" xr:uid="{4A557549-6D10-4381-9C2A-0988A22D694C}">
      <text>
        <r>
          <rPr>
            <sz val="11"/>
            <rFont val="Calibri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En caso de ser un item existente, indicar el código de referencia. Esta delimitación permitirá hacer comparaciones posteriores</t>
        </r>
      </text>
    </comment>
  </commentList>
</comments>
</file>

<file path=xl/sharedStrings.xml><?xml version="1.0" encoding="utf-8"?>
<sst xmlns="http://schemas.openxmlformats.org/spreadsheetml/2006/main" count="104" uniqueCount="73">
  <si>
    <t>CUADRO DE EVALUACIÓN Y SELECCIÓN DE COMPRAS</t>
  </si>
  <si>
    <r>
      <t xml:space="preserve">Código: </t>
    </r>
    <r>
      <rPr>
        <sz val="9"/>
        <rFont val="Arial"/>
        <family val="2"/>
      </rPr>
      <t>OSFC-CO-FT-03</t>
    </r>
  </si>
  <si>
    <r>
      <t xml:space="preserve">Versión: </t>
    </r>
    <r>
      <rPr>
        <sz val="9"/>
        <rFont val="Arial"/>
        <family val="2"/>
      </rPr>
      <t>01</t>
    </r>
  </si>
  <si>
    <r>
      <t xml:space="preserve">Fecha de Aprobación: </t>
    </r>
    <r>
      <rPr>
        <sz val="9"/>
        <rFont val="Arial"/>
        <family val="2"/>
      </rPr>
      <t>02.05.2022</t>
    </r>
  </si>
  <si>
    <t>La evaluación técnica será realizada por el usuario quien solicita la compra o servicio, quien deberá colocar puntajes entre 1 y 5, siendo 1 el puntaje más bajo y 5 el mayor</t>
  </si>
  <si>
    <t>El cuadro a continuación será empleado cuando la evaluación económica deba ser realizada a nivel de items. Este formato permitirá incluso evaluar el ahorro obtenido versus el valor real de las propuestas a nivel de precio unitario. La selección del provedor deberá considerar el valor ecómico, pero también la condición de pago propuesta por el proveedor y los días en que entregará la mercadería o prestará el servicio.
De ser el caso, el área de Subcontratos y logística podrá definir realizar la compra en forma independiente por items a distintos proveedores</t>
  </si>
  <si>
    <t>Nombre del Comprador:</t>
  </si>
  <si>
    <t>Fecha de Evaluación:</t>
  </si>
  <si>
    <t>N° Solped:</t>
  </si>
  <si>
    <t>DETALLE DE LO SOLICITADO</t>
  </si>
  <si>
    <t>EVALUACIÓN POR PROVEEDOR</t>
  </si>
  <si>
    <t>CALIFICACION</t>
  </si>
  <si>
    <t>Descripcion de materiales (utilizar denominación de la Solped)</t>
  </si>
  <si>
    <t>Código del item del maestro de materiales</t>
  </si>
  <si>
    <t>UM de la compra</t>
  </si>
  <si>
    <t>Cantidad a comprar</t>
  </si>
  <si>
    <t>P.Unitario PEN</t>
  </si>
  <si>
    <t>P. Total PEN</t>
  </si>
  <si>
    <t>OBSERVACIONES</t>
  </si>
  <si>
    <t>EVALUACIÓN ECONÓMICA (CRITERIOS)</t>
  </si>
  <si>
    <t>Peso</t>
  </si>
  <si>
    <t>Detalle</t>
  </si>
  <si>
    <t>Puntaje</t>
  </si>
  <si>
    <t>Monto total</t>
  </si>
  <si>
    <t>Menor monto = 5
Mayor monto = 1
Montos intermedios = aplicar interpolación</t>
  </si>
  <si>
    <t xml:space="preserve"> </t>
  </si>
  <si>
    <t>Condición de pago</t>
  </si>
  <si>
    <t>AL CONTADO</t>
  </si>
  <si>
    <t>Adelantado = 1
Contado (Pago contra entrega) = 2
Crédito 15 días = 3
Crédito 30 días = 4
Créditos mayores a 30 días = 5</t>
  </si>
  <si>
    <t>Tiempo de Entrega</t>
  </si>
  <si>
    <t>SEGÚN REQUERIMIENTO</t>
  </si>
  <si>
    <t>Stock o entrega inmediata = 5
De 1 a 7 días = 4
De 8 a 15 días = 3
De 16 a 30 días = 2
Más de 30 días = 1</t>
  </si>
  <si>
    <t>Evaluación financiera</t>
  </si>
  <si>
    <t>Rojo (Bajo) = 1
Amarillo (Mediano) = 3
Verde (Alto) = 5
Problemas financieros con pago de impuestos y obligaciones laborales = no contratar = 0</t>
  </si>
  <si>
    <t>Tiempo de Experiencia</t>
  </si>
  <si>
    <t>MAS DE 10 AÑOS</t>
  </si>
  <si>
    <t>Experiencia mayor a 10 años = 5
Experiencia mayor a 5 y menor a 10 años= 4
Experiencia de 5 años = 3
Experiencia mayor a 1 año y menor a 5 años = 2
Experiencia menor a 1 año = 1</t>
  </si>
  <si>
    <r>
      <rPr>
        <b/>
        <sz val="10"/>
        <rFont val="Alibaba sans"/>
      </rPr>
      <t>PROVEEDOR GANADOR (</t>
    </r>
    <r>
      <rPr>
        <sz val="10"/>
        <rFont val="Alibaba sans"/>
      </rPr>
      <t>en caso de empate en puntajes el formato seleccionará al primero en orden numérico)</t>
    </r>
  </si>
  <si>
    <t>RESUMEN PARA DECISIÓN</t>
  </si>
  <si>
    <r>
      <rPr>
        <b/>
        <sz val="11"/>
        <rFont val="Alibaba sans"/>
      </rPr>
      <t xml:space="preserve">Ahorro vs </t>
    </r>
    <r>
      <rPr>
        <sz val="11"/>
        <rFont val="Alibaba sans"/>
      </rPr>
      <t>PROV A</t>
    </r>
  </si>
  <si>
    <r>
      <rPr>
        <b/>
        <sz val="11"/>
        <rFont val="Alibaba sans"/>
      </rPr>
      <t xml:space="preserve">Ahorro vs </t>
    </r>
    <r>
      <rPr>
        <sz val="11"/>
        <rFont val="Alibaba sans"/>
      </rPr>
      <t>PROV C</t>
    </r>
  </si>
  <si>
    <r>
      <rPr>
        <b/>
        <sz val="11"/>
        <rFont val="Alibaba sans"/>
      </rPr>
      <t xml:space="preserve">Ahorro vs </t>
    </r>
    <r>
      <rPr>
        <sz val="11"/>
        <rFont val="Alibaba sans"/>
      </rPr>
      <t>PROV D</t>
    </r>
  </si>
  <si>
    <t>CONCLUSIÓN: Se selecciona al proveedor PYMATEK, quien presentó la mejor oferta económica y plazo de pago con factura a XX días.</t>
  </si>
  <si>
    <t>INDICAR NOMBRE, CARGO Y FECHA DE APROBACIÓN</t>
  </si>
  <si>
    <t>Responsable del área usuaria de la evaluación técnica</t>
  </si>
  <si>
    <t>Responsable de compras y subcontratos de la evaluación económica</t>
  </si>
  <si>
    <t>Responsable de la consolidación y selección del proveedor</t>
  </si>
  <si>
    <t>Fecha: 12/03/2022</t>
  </si>
  <si>
    <t>Fecha:</t>
  </si>
  <si>
    <t>RESPONSABLE DEL REGISTRO</t>
  </si>
  <si>
    <t>NOMBRES Y APELLIDOS:</t>
  </si>
  <si>
    <t>CARGO:</t>
  </si>
  <si>
    <t>FECHA:</t>
  </si>
  <si>
    <t>FIRMA:</t>
  </si>
  <si>
    <t>SERV TRANSP LODOS/RESIDUOS/MATERIAL PEL</t>
  </si>
  <si>
    <t>SERV DISPOSICION INTEGRAL RESIDUOS PEL</t>
  </si>
  <si>
    <t>UND</t>
  </si>
  <si>
    <t>TON</t>
  </si>
  <si>
    <t>SERV TRANSP LODOS/RESIDUOS/MATERIAL NP</t>
  </si>
  <si>
    <t>SERV DISPOSICION INTEGRAL RESIDUOS NP</t>
  </si>
  <si>
    <t>ANCRO</t>
  </si>
  <si>
    <t>ARE YAKU</t>
  </si>
  <si>
    <t>DITSA</t>
  </si>
  <si>
    <t>JOSCANA</t>
  </si>
  <si>
    <t>SANISAC</t>
  </si>
  <si>
    <t>5 TM P/8 TM NP</t>
  </si>
  <si>
    <t>8 TM P/8 TM NP</t>
  </si>
  <si>
    <t xml:space="preserve"> 4 TM P/ 4 TM NP</t>
  </si>
  <si>
    <t>4 TM P/ 8 TM NP</t>
  </si>
  <si>
    <t>3 TM P</t>
  </si>
  <si>
    <t>SLAKER</t>
  </si>
  <si>
    <t>NO COTIZÓ</t>
  </si>
  <si>
    <t>15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</si>
</sst>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"/>
    <numFmt numFmtId="165" formatCode="_ * #,##0.000_ ;_ * \-#,##0.000_ ;_ * &quot;-&quot;??_ ;_ @_ "/>
    <numFmt numFmtId="166" formatCode="[$USD]\ #,##0"/>
    <numFmt numFmtId="167" formatCode="[$$-540A]#,##0.000"/>
    <numFmt numFmtId="168" formatCode="_ [$S/.-280A]\ * #,##0_ ;_ [$S/.-280A]\ * \-#,##0_ ;_ [$S/.-280A]\ * &quot;-&quot;??_ ;_ @_ "/>
    <numFmt numFmtId="169" formatCode="_ [$S/.-280A]\ * #,##0.00_ ;_ [$S/.-280A]\ * \-#,##0.00_ ;_ [$S/.-280A]\ * &quot;-&quot;??_ ;_ @_ "/>
  </numFmts>
  <fonts count="17">
    <font>
      <sz val="11"/>
      <name val="Calibri"/>
    </font>
    <font>
      <sz val="11"/>
      <name val="Alibaba sans"/>
    </font>
    <font>
      <b/>
      <sz val="8"/>
      <color rgb="FF1D1D1B"/>
      <name val="Alibaba sans"/>
    </font>
    <font>
      <sz val="11"/>
      <name val="Calibri"/>
      <family val="2"/>
    </font>
    <font>
      <b/>
      <sz val="12"/>
      <color rgb="FF1D1D1B"/>
      <name val="Alibaba sans heavy"/>
    </font>
    <font>
      <b/>
      <sz val="9"/>
      <name val="Arial"/>
      <family val="2"/>
    </font>
    <font>
      <sz val="9"/>
      <name val="Arial"/>
      <family val="2"/>
    </font>
    <font>
      <sz val="11"/>
      <name val="Tahoma"/>
      <family val="2"/>
    </font>
    <font>
      <sz val="10"/>
      <name val="Alibaba sans"/>
    </font>
    <font>
      <b/>
      <sz val="12"/>
      <name val="Alibaba sans"/>
    </font>
    <font>
      <b/>
      <sz val="11"/>
      <name val="Alibaba sans"/>
    </font>
    <font>
      <b/>
      <sz val="10"/>
      <name val="Alibaba sans"/>
    </font>
    <font>
      <b/>
      <sz val="8"/>
      <name val="Alibaba sans"/>
    </font>
    <font>
      <b/>
      <sz val="11"/>
      <color rgb="FF004892"/>
      <name val="Alibaba sans heavy"/>
    </font>
    <font>
      <sz val="10"/>
      <name val="Tahoma"/>
      <family val="2"/>
    </font>
    <font>
      <i/>
      <sz val="11"/>
      <name val="Alibaba sans"/>
    </font>
    <font>
      <sz val="8"/>
      <color rgb="FF1D1D1B"/>
      <name val="Alibaba sans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004892"/>
        <bgColor rgb="FF004892"/>
      </patternFill>
    </fill>
    <fill>
      <patternFill patternType="solid">
        <fgColor rgb="FF036EB8"/>
        <bgColor rgb="FF036EB8"/>
      </patternFill>
    </fill>
    <fill>
      <patternFill patternType="solid">
        <fgColor rgb="FFD2D2D2"/>
        <bgColor rgb="FFD2D2D2"/>
      </patternFill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</fills>
  <borders count="4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C5C5C5"/>
      </left>
      <right/>
      <top style="thin">
        <color rgb="FFC5C5C5"/>
      </top>
      <bottom/>
      <diagonal/>
    </border>
    <border>
      <left/>
      <right/>
      <top style="thin">
        <color rgb="FFC5C5C5"/>
      </top>
      <bottom/>
      <diagonal/>
    </border>
    <border>
      <left/>
      <right style="thin">
        <color rgb="FFC5C5C5"/>
      </right>
      <top style="thin">
        <color rgb="FFC5C5C5"/>
      </top>
      <bottom/>
      <diagonal/>
    </border>
    <border>
      <left style="thin">
        <color rgb="FFC5C5C5"/>
      </left>
      <right/>
      <top/>
      <bottom/>
      <diagonal/>
    </border>
    <border>
      <left/>
      <right style="thin">
        <color rgb="FFC5C5C5"/>
      </right>
      <top/>
      <bottom/>
      <diagonal/>
    </border>
    <border>
      <left style="thin">
        <color rgb="FFC5C5C5"/>
      </left>
      <right/>
      <top/>
      <bottom style="thin">
        <color rgb="FFC5C5C5"/>
      </bottom>
      <diagonal/>
    </border>
    <border>
      <left/>
      <right style="thin">
        <color rgb="FFC5C5C5"/>
      </right>
      <top/>
      <bottom style="thin">
        <color rgb="FFC5C5C5"/>
      </bottom>
      <diagonal/>
    </border>
    <border>
      <left/>
      <right/>
      <top/>
      <bottom style="thin">
        <color rgb="FFC5C5C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8" fillId="2" borderId="0" xfId="0" applyFont="1" applyFill="1"/>
    <xf numFmtId="0" fontId="8" fillId="3" borderId="4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1" fillId="6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11" fillId="4" borderId="17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164" fontId="10" fillId="0" borderId="12" xfId="0" applyNumberFormat="1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4" fillId="2" borderId="14" xfId="0" applyFont="1" applyFill="1" applyBorder="1" applyAlignment="1">
      <alignment vertical="center" wrapText="1"/>
    </xf>
    <xf numFmtId="0" fontId="1" fillId="0" borderId="14" xfId="0" applyFont="1" applyBorder="1" applyAlignment="1">
      <alignment horizontal="left" vertical="center" wrapText="1"/>
    </xf>
    <xf numFmtId="165" fontId="1" fillId="0" borderId="12" xfId="0" applyNumberFormat="1" applyFont="1" applyBorder="1" applyAlignment="1">
      <alignment horizontal="center" vertical="center"/>
    </xf>
    <xf numFmtId="0" fontId="10" fillId="6" borderId="14" xfId="0" applyFont="1" applyFill="1" applyBorder="1" applyAlignment="1">
      <alignment vertical="center"/>
    </xf>
    <xf numFmtId="4" fontId="10" fillId="0" borderId="0" xfId="0" applyNumberFormat="1" applyFont="1" applyAlignment="1">
      <alignment horizontal="right"/>
    </xf>
    <xf numFmtId="9" fontId="10" fillId="0" borderId="26" xfId="0" applyNumberFormat="1" applyFont="1" applyBorder="1" applyAlignment="1">
      <alignment horizontal="center"/>
    </xf>
    <xf numFmtId="9" fontId="10" fillId="0" borderId="27" xfId="0" applyNumberFormat="1" applyFont="1" applyBorder="1" applyAlignment="1">
      <alignment horizontal="center"/>
    </xf>
    <xf numFmtId="167" fontId="1" fillId="0" borderId="0" xfId="0" applyNumberFormat="1" applyFont="1"/>
    <xf numFmtId="0" fontId="11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68" fontId="1" fillId="0" borderId="0" xfId="0" applyNumberFormat="1" applyFont="1" applyAlignment="1">
      <alignment horizontal="center"/>
    </xf>
    <xf numFmtId="169" fontId="1" fillId="0" borderId="0" xfId="0" applyNumberFormat="1" applyFont="1"/>
    <xf numFmtId="0" fontId="12" fillId="5" borderId="29" xfId="0" applyFont="1" applyFill="1" applyBorder="1"/>
    <xf numFmtId="0" fontId="12" fillId="5" borderId="30" xfId="0" applyFont="1" applyFill="1" applyBorder="1"/>
    <xf numFmtId="0" fontId="12" fillId="5" borderId="31" xfId="0" applyFont="1" applyFill="1" applyBorder="1"/>
    <xf numFmtId="0" fontId="2" fillId="0" borderId="32" xfId="0" applyFont="1" applyBorder="1"/>
    <xf numFmtId="0" fontId="2" fillId="0" borderId="0" xfId="0" applyFont="1"/>
    <xf numFmtId="0" fontId="2" fillId="0" borderId="33" xfId="0" applyFont="1" applyBorder="1"/>
    <xf numFmtId="0" fontId="2" fillId="0" borderId="34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 wrapText="1"/>
    </xf>
    <xf numFmtId="3" fontId="1" fillId="0" borderId="37" xfId="0" applyNumberFormat="1" applyFont="1" applyBorder="1" applyAlignment="1">
      <alignment horizontal="center" vertical="center"/>
    </xf>
    <xf numFmtId="164" fontId="1" fillId="0" borderId="18" xfId="0" applyNumberFormat="1" applyFont="1" applyBorder="1" applyAlignment="1">
      <alignment vertical="center"/>
    </xf>
    <xf numFmtId="0" fontId="10" fillId="6" borderId="4" xfId="0" applyFont="1" applyFill="1" applyBorder="1" applyAlignment="1">
      <alignment vertical="center"/>
    </xf>
    <xf numFmtId="9" fontId="13" fillId="0" borderId="12" xfId="0" applyNumberFormat="1" applyFont="1" applyBorder="1" applyAlignment="1">
      <alignment horizontal="center" vertical="center"/>
    </xf>
    <xf numFmtId="9" fontId="11" fillId="4" borderId="12" xfId="0" applyNumberFormat="1" applyFont="1" applyFill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/>
    </xf>
    <xf numFmtId="0" fontId="3" fillId="0" borderId="23" xfId="0" applyFont="1" applyBorder="1"/>
    <xf numFmtId="0" fontId="3" fillId="0" borderId="24" xfId="0" applyFont="1" applyBorder="1"/>
    <xf numFmtId="0" fontId="10" fillId="8" borderId="25" xfId="0" applyFont="1" applyFill="1" applyBorder="1" applyAlignment="1">
      <alignment horizontal="center"/>
    </xf>
    <xf numFmtId="0" fontId="3" fillId="0" borderId="3" xfId="0" applyFont="1" applyBorder="1"/>
    <xf numFmtId="0" fontId="3" fillId="0" borderId="2" xfId="0" applyFont="1" applyBorder="1"/>
    <xf numFmtId="166" fontId="10" fillId="0" borderId="4" xfId="0" applyNumberFormat="1" applyFont="1" applyBorder="1" applyAlignment="1">
      <alignment horizontal="center"/>
    </xf>
    <xf numFmtId="166" fontId="10" fillId="0" borderId="5" xfId="0" applyNumberFormat="1" applyFont="1" applyBorder="1" applyAlignment="1">
      <alignment horizontal="center"/>
    </xf>
    <xf numFmtId="166" fontId="10" fillId="0" borderId="1" xfId="0" applyNumberFormat="1" applyFont="1" applyBorder="1" applyAlignment="1">
      <alignment horizontal="center"/>
    </xf>
    <xf numFmtId="166" fontId="10" fillId="0" borderId="3" xfId="0" applyNumberFormat="1" applyFont="1" applyBorder="1" applyAlignment="1">
      <alignment horizontal="center"/>
    </xf>
    <xf numFmtId="2" fontId="15" fillId="0" borderId="20" xfId="0" applyNumberFormat="1" applyFont="1" applyBorder="1" applyAlignment="1">
      <alignment horizontal="left" vertical="top" wrapText="1"/>
    </xf>
    <xf numFmtId="0" fontId="3" fillId="0" borderId="28" xfId="0" applyFont="1" applyBorder="1"/>
    <xf numFmtId="0" fontId="3" fillId="0" borderId="21" xfId="0" applyFont="1" applyBorder="1"/>
    <xf numFmtId="0" fontId="11" fillId="3" borderId="4" xfId="0" applyFont="1" applyFill="1" applyBorder="1" applyAlignment="1">
      <alignment horizontal="left" vertical="center"/>
    </xf>
    <xf numFmtId="2" fontId="11" fillId="4" borderId="12" xfId="0" applyNumberFormat="1" applyFont="1" applyFill="1" applyBorder="1" applyAlignment="1">
      <alignment horizontal="center" vertical="center"/>
    </xf>
    <xf numFmtId="0" fontId="3" fillId="0" borderId="12" xfId="0" applyFont="1" applyBorder="1"/>
    <xf numFmtId="0" fontId="11" fillId="4" borderId="0" xfId="0" applyFont="1" applyFill="1" applyAlignment="1">
      <alignment horizontal="center" vertical="center" wrapText="1"/>
    </xf>
    <xf numFmtId="0" fontId="3" fillId="0" borderId="0" xfId="0" applyFont="1"/>
    <xf numFmtId="0" fontId="3" fillId="0" borderId="8" xfId="0" applyFont="1" applyBorder="1"/>
    <xf numFmtId="0" fontId="11" fillId="7" borderId="4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0" fillId="6" borderId="4" xfId="0" applyFont="1" applyFill="1" applyBorder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0" fontId="10" fillId="6" borderId="19" xfId="0" applyFont="1" applyFill="1" applyBorder="1" applyAlignment="1">
      <alignment horizontal="left" vertical="center"/>
    </xf>
    <xf numFmtId="0" fontId="10" fillId="6" borderId="44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0" borderId="17" xfId="0" applyFont="1" applyBorder="1"/>
    <xf numFmtId="0" fontId="11" fillId="6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3" fillId="0" borderId="11" xfId="0" applyFont="1" applyBorder="1"/>
    <xf numFmtId="0" fontId="3" fillId="0" borderId="10" xfId="0" applyFont="1" applyBorder="1"/>
    <xf numFmtId="164" fontId="10" fillId="0" borderId="38" xfId="0" applyNumberFormat="1" applyFont="1" applyBorder="1" applyAlignment="1">
      <alignment horizontal="center" vertical="center"/>
    </xf>
    <xf numFmtId="164" fontId="10" fillId="0" borderId="39" xfId="0" applyNumberFormat="1" applyFont="1" applyBorder="1" applyAlignment="1">
      <alignment horizontal="center" vertical="center"/>
    </xf>
    <xf numFmtId="164" fontId="10" fillId="0" borderId="40" xfId="0" applyNumberFormat="1" applyFont="1" applyBorder="1" applyAlignment="1">
      <alignment horizontal="center" vertical="center"/>
    </xf>
    <xf numFmtId="164" fontId="10" fillId="0" borderId="41" xfId="0" applyNumberFormat="1" applyFont="1" applyBorder="1" applyAlignment="1">
      <alignment horizontal="center" vertical="center"/>
    </xf>
    <xf numFmtId="164" fontId="10" fillId="0" borderId="42" xfId="0" applyNumberFormat="1" applyFont="1" applyBorder="1" applyAlignment="1">
      <alignment horizontal="center" vertical="center"/>
    </xf>
    <xf numFmtId="164" fontId="10" fillId="0" borderId="4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3" fillId="0" borderId="7" xfId="0" applyFont="1" applyBorder="1"/>
    <xf numFmtId="0" fontId="4" fillId="0" borderId="1" xfId="0" applyFont="1" applyBorder="1" applyAlignment="1">
      <alignment horizontal="center" vertical="center" wrapText="1"/>
    </xf>
    <xf numFmtId="0" fontId="0" fillId="0" borderId="0" xfId="0"/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125261</xdr:colOff>
      <xdr:row>1</xdr:row>
      <xdr:rowOff>93945</xdr:rowOff>
    </xdr:from>
    <xdr:to>
      <xdr:col>1</xdr:col>
      <xdr:colOff>2987040</xdr:colOff>
      <xdr:row>3</xdr:row>
      <xdr:rowOff>121920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8DDFDD-1BB7-4EE3-9CE9-4AE8FFB78F3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6" r="476"/>
        <a:stretch>
          <a:fillRect/>
        </a:stretch>
      </xdr:blipFill>
      <xdr:spPr bwMode="auto">
        <a:xfrm>
          <a:off x="270041" y="185385"/>
          <a:ext cx="2861779" cy="6223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078BD-0C85-49BD-B38E-DC915DDA2949}">
  <dimension ref="A1:AK104"/>
  <sheetViews>
    <sheetView tabSelected="1" topLeftCell="A11" zoomScale="150" zoomScaleNormal="150" workbookViewId="0">
      <selection activeCell="E13" sqref="E13"/>
    </sheetView>
  </sheetViews>
  <sheetFormatPr baseColWidth="10" defaultColWidth="14.44140625" defaultRowHeight="15" customHeight="1"/>
  <cols>
    <col min="1" max="1" width="2.109375" customWidth="1"/>
    <col min="2" max="2" width="56" bestFit="1" customWidth="1"/>
    <col min="3" max="3" width="16.44140625" hidden="1" customWidth="1"/>
    <col min="4" max="4" width="15.5546875" bestFit="1" customWidth="1"/>
    <col min="5" max="5" width="17" customWidth="1"/>
    <col min="6" max="6" width="16" customWidth="1"/>
    <col min="7" max="7" width="16.109375" customWidth="1"/>
    <col min="8" max="8" width="16.5546875" customWidth="1"/>
    <col min="9" max="9" width="13.5546875" customWidth="1"/>
    <col min="10" max="10" width="16.44140625" customWidth="1"/>
    <col min="11" max="11" width="13.5546875" customWidth="1"/>
    <col min="12" max="12" width="15.109375" customWidth="1"/>
    <col min="13" max="15" width="14.109375" customWidth="1"/>
    <col min="16" max="16" width="16.33203125" customWidth="1"/>
    <col min="17" max="17" width="17.6640625" customWidth="1"/>
    <col min="18" max="18" width="18.44140625" customWidth="1"/>
    <col min="19" max="19" width="65.88671875" customWidth="1"/>
    <col min="20" max="20" width="8.33203125" customWidth="1"/>
    <col min="21" max="21" width="44.109375" customWidth="1"/>
    <col min="22" max="22" width="11.44140625" customWidth="1"/>
    <col min="23" max="23" width="7.109375" customWidth="1"/>
    <col min="24" max="37" width="11.44140625" customWidth="1"/>
  </cols>
  <sheetData>
    <row r="1" spans="1:37" ht="7.5" customHeight="1">
      <c r="A1" s="1"/>
      <c r="B1" s="1"/>
      <c r="C1" s="1"/>
      <c r="D1" s="2"/>
      <c r="E1" s="2"/>
      <c r="F1" s="2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9.5" customHeight="1">
      <c r="A2" s="1"/>
      <c r="B2" s="102"/>
      <c r="C2" s="66"/>
      <c r="D2" s="104" t="s">
        <v>0</v>
      </c>
      <c r="E2" s="65"/>
      <c r="F2" s="65"/>
      <c r="G2" s="65"/>
      <c r="H2" s="65"/>
      <c r="I2" s="65"/>
      <c r="J2" s="66"/>
      <c r="K2" s="106" t="s">
        <v>1</v>
      </c>
      <c r="L2" s="107"/>
      <c r="M2" s="107"/>
      <c r="N2" s="107"/>
      <c r="O2" s="107"/>
      <c r="P2" s="107"/>
      <c r="Q2" s="108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27.6" customHeight="1">
      <c r="A3" s="1"/>
      <c r="B3" s="103"/>
      <c r="C3" s="79"/>
      <c r="D3" s="103"/>
      <c r="E3" s="105"/>
      <c r="F3" s="105"/>
      <c r="G3" s="105"/>
      <c r="H3" s="105"/>
      <c r="I3" s="105"/>
      <c r="J3" s="79"/>
      <c r="K3" s="106" t="s">
        <v>2</v>
      </c>
      <c r="L3" s="107"/>
      <c r="M3" s="107"/>
      <c r="N3" s="107"/>
      <c r="O3" s="107"/>
      <c r="P3" s="107"/>
      <c r="Q3" s="108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19.5" customHeight="1">
      <c r="A4" s="1"/>
      <c r="B4" s="93"/>
      <c r="C4" s="95"/>
      <c r="D4" s="93"/>
      <c r="E4" s="94"/>
      <c r="F4" s="94"/>
      <c r="G4" s="94"/>
      <c r="H4" s="94"/>
      <c r="I4" s="94"/>
      <c r="J4" s="95"/>
      <c r="K4" s="106" t="s">
        <v>3</v>
      </c>
      <c r="L4" s="107"/>
      <c r="M4" s="107"/>
      <c r="N4" s="107"/>
      <c r="O4" s="107"/>
      <c r="P4" s="107"/>
      <c r="Q4" s="108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 ht="19.5" customHeight="1">
      <c r="A5" s="1"/>
      <c r="B5" s="92" t="s">
        <v>4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6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6.75" customHeight="1">
      <c r="A6" s="1"/>
      <c r="B6" s="93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ht="54" customHeight="1">
      <c r="A7" s="3"/>
      <c r="B7" s="109" t="s">
        <v>5</v>
      </c>
      <c r="C7" s="55"/>
      <c r="D7" s="55"/>
      <c r="E7" s="55"/>
      <c r="F7" s="55"/>
      <c r="G7" s="55"/>
      <c r="H7" s="65"/>
      <c r="I7" s="65"/>
      <c r="J7" s="55"/>
      <c r="K7" s="55"/>
      <c r="L7" s="55"/>
      <c r="M7" s="55"/>
      <c r="N7" s="55"/>
      <c r="O7" s="55"/>
      <c r="P7" s="55"/>
      <c r="Q7" s="56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37" ht="14.25" customHeight="1">
      <c r="A8" s="1"/>
      <c r="B8" s="4" t="s">
        <v>6</v>
      </c>
      <c r="C8" s="110"/>
      <c r="D8" s="111"/>
      <c r="E8" s="111"/>
      <c r="F8" s="111"/>
      <c r="G8" s="111"/>
      <c r="H8" s="112" t="s">
        <v>7</v>
      </c>
      <c r="I8" s="112"/>
      <c r="J8" s="113"/>
      <c r="K8" s="114"/>
      <c r="L8" s="5"/>
      <c r="M8" s="5"/>
      <c r="N8" s="5"/>
      <c r="O8" s="5"/>
      <c r="P8" s="6" t="s">
        <v>8</v>
      </c>
      <c r="Q8" s="7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14.25" customHeight="1">
      <c r="A9" s="1"/>
      <c r="B9" s="115" t="s">
        <v>9</v>
      </c>
      <c r="C9" s="55"/>
      <c r="D9" s="55"/>
      <c r="E9" s="55"/>
      <c r="F9" s="55"/>
      <c r="G9" s="55"/>
      <c r="H9" s="116" t="s">
        <v>10</v>
      </c>
      <c r="I9" s="94"/>
      <c r="J9" s="55"/>
      <c r="K9" s="55"/>
      <c r="L9" s="55"/>
      <c r="M9" s="55"/>
      <c r="N9" s="55"/>
      <c r="O9" s="55"/>
      <c r="P9" s="55"/>
      <c r="Q9" s="55"/>
      <c r="R9" s="1"/>
      <c r="S9" s="88" t="s">
        <v>11</v>
      </c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15.6" customHeight="1">
      <c r="A10" s="8"/>
      <c r="B10" s="88" t="s">
        <v>12</v>
      </c>
      <c r="C10" s="88" t="s">
        <v>13</v>
      </c>
      <c r="D10" s="88" t="s">
        <v>14</v>
      </c>
      <c r="E10" s="88" t="s">
        <v>15</v>
      </c>
      <c r="F10" s="91" t="s">
        <v>60</v>
      </c>
      <c r="G10" s="56"/>
      <c r="H10" s="91" t="s">
        <v>61</v>
      </c>
      <c r="I10" s="56"/>
      <c r="J10" s="91" t="s">
        <v>62</v>
      </c>
      <c r="K10" s="56"/>
      <c r="L10" s="91" t="s">
        <v>63</v>
      </c>
      <c r="M10" s="56"/>
      <c r="N10" s="91" t="s">
        <v>64</v>
      </c>
      <c r="O10" s="56"/>
      <c r="P10" s="91" t="s">
        <v>70</v>
      </c>
      <c r="Q10" s="56"/>
      <c r="R10" s="8"/>
      <c r="S10" s="89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</row>
    <row r="11" spans="1:37" ht="37.200000000000003" customHeight="1">
      <c r="A11" s="8"/>
      <c r="B11" s="90"/>
      <c r="C11" s="90"/>
      <c r="D11" s="90"/>
      <c r="E11" s="90"/>
      <c r="F11" s="9" t="s">
        <v>16</v>
      </c>
      <c r="G11" s="9" t="s">
        <v>17</v>
      </c>
      <c r="H11" s="9" t="s">
        <v>16</v>
      </c>
      <c r="I11" s="9" t="s">
        <v>17</v>
      </c>
      <c r="J11" s="9" t="s">
        <v>16</v>
      </c>
      <c r="K11" s="9" t="s">
        <v>17</v>
      </c>
      <c r="L11" s="9" t="s">
        <v>16</v>
      </c>
      <c r="M11" s="9" t="s">
        <v>17</v>
      </c>
      <c r="N11" s="9" t="s">
        <v>16</v>
      </c>
      <c r="O11" s="9" t="s">
        <v>17</v>
      </c>
      <c r="P11" s="9" t="s">
        <v>16</v>
      </c>
      <c r="Q11" s="9" t="s">
        <v>17</v>
      </c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</row>
    <row r="12" spans="1:37" ht="51.6" customHeight="1">
      <c r="A12" s="10"/>
      <c r="B12" s="11" t="s">
        <v>54</v>
      </c>
      <c r="C12" s="12"/>
      <c r="D12" s="13" t="s">
        <v>56</v>
      </c>
      <c r="E12" s="14">
        <v>1</v>
      </c>
      <c r="F12" s="15">
        <v>3500</v>
      </c>
      <c r="G12" s="15">
        <f>+E12*F12</f>
        <v>3500</v>
      </c>
      <c r="H12" s="15">
        <v>1200</v>
      </c>
      <c r="I12" s="15">
        <f>+E12*H12</f>
        <v>1200</v>
      </c>
      <c r="J12" s="15">
        <v>1500</v>
      </c>
      <c r="K12" s="15">
        <f>+E12*J12</f>
        <v>1500</v>
      </c>
      <c r="L12" s="15">
        <v>1600</v>
      </c>
      <c r="M12" s="15">
        <f>+E12*L12</f>
        <v>1600</v>
      </c>
      <c r="N12" s="15">
        <v>1050</v>
      </c>
      <c r="O12" s="15">
        <f>+E12*N12</f>
        <v>1050</v>
      </c>
      <c r="P12" s="96" t="s">
        <v>71</v>
      </c>
      <c r="Q12" s="97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1:37" ht="51.6" customHeight="1">
      <c r="A13" s="10"/>
      <c r="B13" s="11" t="s">
        <v>55</v>
      </c>
      <c r="C13" s="12"/>
      <c r="D13" s="13" t="s">
        <v>57</v>
      </c>
      <c r="E13" s="14">
        <v>15</v>
      </c>
      <c r="F13" s="15">
        <v>380</v>
      </c>
      <c r="G13" s="15">
        <f t="shared" ref="G13:G15" si="0">+E13*F13</f>
        <v>5700</v>
      </c>
      <c r="H13" s="15">
        <v>110</v>
      </c>
      <c r="I13" s="15">
        <f t="shared" ref="I13:I15" si="1">+E13*H13</f>
        <v>1650</v>
      </c>
      <c r="J13" s="15">
        <v>312.5</v>
      </c>
      <c r="K13" s="15">
        <f t="shared" ref="K13:K15" si="2">+E13*J13</f>
        <v>4687.5</v>
      </c>
      <c r="L13" s="15">
        <v>210</v>
      </c>
      <c r="M13" s="15">
        <f t="shared" ref="M13:M15" si="3">+E13*L13</f>
        <v>3150</v>
      </c>
      <c r="N13" s="15">
        <v>180</v>
      </c>
      <c r="O13" s="15">
        <f t="shared" ref="O13:O15" si="4">+E13*N13</f>
        <v>2700</v>
      </c>
      <c r="P13" s="98"/>
      <c r="Q13" s="99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37" ht="51.6" customHeight="1">
      <c r="A14" s="10"/>
      <c r="B14" s="11" t="s">
        <v>58</v>
      </c>
      <c r="C14" s="12"/>
      <c r="D14" s="13" t="s">
        <v>56</v>
      </c>
      <c r="E14" s="14">
        <v>8</v>
      </c>
      <c r="F14" s="15"/>
      <c r="G14" s="15">
        <f t="shared" si="0"/>
        <v>0</v>
      </c>
      <c r="H14" s="15">
        <v>1800</v>
      </c>
      <c r="I14" s="15">
        <f t="shared" si="1"/>
        <v>14400</v>
      </c>
      <c r="J14" s="15">
        <v>1500</v>
      </c>
      <c r="K14" s="15">
        <f t="shared" si="2"/>
        <v>12000</v>
      </c>
      <c r="L14" s="15">
        <v>1600</v>
      </c>
      <c r="M14" s="15">
        <f t="shared" si="3"/>
        <v>12800</v>
      </c>
      <c r="N14" s="15">
        <v>1050</v>
      </c>
      <c r="O14" s="15">
        <f t="shared" si="4"/>
        <v>8400</v>
      </c>
      <c r="P14" s="98"/>
      <c r="Q14" s="99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ht="51.6" customHeight="1">
      <c r="A15" s="10"/>
      <c r="B15" s="11" t="s">
        <v>59</v>
      </c>
      <c r="C15" s="12"/>
      <c r="D15" s="13" t="s">
        <v>57</v>
      </c>
      <c r="E15" s="48">
        <v>48</v>
      </c>
      <c r="F15" s="49"/>
      <c r="G15" s="15">
        <f t="shared" si="0"/>
        <v>0</v>
      </c>
      <c r="H15" s="15">
        <v>190</v>
      </c>
      <c r="I15" s="15">
        <f t="shared" si="1"/>
        <v>9120</v>
      </c>
      <c r="J15" s="15">
        <v>250</v>
      </c>
      <c r="K15" s="15">
        <f t="shared" si="2"/>
        <v>12000</v>
      </c>
      <c r="L15" s="15">
        <v>125</v>
      </c>
      <c r="M15" s="15">
        <f t="shared" si="3"/>
        <v>6000</v>
      </c>
      <c r="N15" s="15">
        <v>100</v>
      </c>
      <c r="O15" s="15">
        <f t="shared" si="4"/>
        <v>4800</v>
      </c>
      <c r="P15" s="100"/>
      <c r="Q15" s="101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37" ht="51.6" customHeight="1">
      <c r="A16" s="10"/>
      <c r="B16" s="117" t="s">
        <v>18</v>
      </c>
      <c r="C16" s="117"/>
      <c r="D16" s="117"/>
      <c r="E16" s="117"/>
      <c r="F16" s="53" t="s">
        <v>69</v>
      </c>
      <c r="G16" s="53"/>
      <c r="H16" s="53" t="s">
        <v>68</v>
      </c>
      <c r="I16" s="53"/>
      <c r="J16" s="53" t="s">
        <v>67</v>
      </c>
      <c r="K16" s="53"/>
      <c r="L16" s="53" t="s">
        <v>66</v>
      </c>
      <c r="M16" s="53"/>
      <c r="N16" s="53" t="s">
        <v>65</v>
      </c>
      <c r="O16" s="53"/>
      <c r="P16" s="53"/>
      <c r="Q16" s="53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ht="14.4" customHeight="1">
      <c r="A17" s="10"/>
      <c r="B17" s="16"/>
      <c r="C17" s="17"/>
      <c r="D17" s="10"/>
      <c r="E17" s="18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0"/>
      <c r="Q17" s="2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</row>
    <row r="18" spans="1:37" ht="14.25" customHeight="1">
      <c r="A18" s="10"/>
      <c r="B18" s="17"/>
      <c r="C18" s="83" t="s">
        <v>19</v>
      </c>
      <c r="D18" s="78"/>
      <c r="E18" s="21" t="s">
        <v>20</v>
      </c>
      <c r="F18" s="22" t="s">
        <v>21</v>
      </c>
      <c r="G18" s="22" t="s">
        <v>22</v>
      </c>
      <c r="H18" s="22" t="s">
        <v>21</v>
      </c>
      <c r="I18" s="22" t="s">
        <v>22</v>
      </c>
      <c r="J18" s="22" t="s">
        <v>21</v>
      </c>
      <c r="K18" s="22" t="s">
        <v>22</v>
      </c>
      <c r="L18" s="22"/>
      <c r="M18" s="22"/>
      <c r="N18" s="22"/>
      <c r="O18" s="22"/>
      <c r="P18" s="22" t="s">
        <v>21</v>
      </c>
      <c r="Q18" s="22" t="s">
        <v>22</v>
      </c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</row>
    <row r="19" spans="1:37" ht="54.6" customHeight="1">
      <c r="A19" s="1"/>
      <c r="B19" s="2"/>
      <c r="C19" s="84" t="s">
        <v>23</v>
      </c>
      <c r="D19" s="55"/>
      <c r="E19" s="51">
        <v>0.55000000000000004</v>
      </c>
      <c r="F19" s="23">
        <f>+SUM(G12:G15)</f>
        <v>9200</v>
      </c>
      <c r="G19" s="24">
        <v>1</v>
      </c>
      <c r="H19" s="23">
        <f>+SUM(I12:I15)</f>
        <v>26370</v>
      </c>
      <c r="I19" s="24">
        <v>2</v>
      </c>
      <c r="J19" s="23">
        <f>+SUM(K12:K15)</f>
        <v>30187.5</v>
      </c>
      <c r="K19" s="24">
        <v>3</v>
      </c>
      <c r="L19" s="23">
        <f>+SUM(M12:M15)</f>
        <v>23550</v>
      </c>
      <c r="M19" s="24">
        <v>4</v>
      </c>
      <c r="N19" s="23">
        <f>+SUM(O12:O15)</f>
        <v>16950</v>
      </c>
      <c r="O19" s="24">
        <v>5</v>
      </c>
      <c r="P19" s="23">
        <f>+SUM(Q12:Q15)</f>
        <v>0</v>
      </c>
      <c r="Q19" s="24"/>
      <c r="R19" s="1"/>
      <c r="S19" s="25" t="s">
        <v>24</v>
      </c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ht="88.95" customHeight="1">
      <c r="A20" s="10" t="s">
        <v>25</v>
      </c>
      <c r="B20" s="17"/>
      <c r="C20" s="84" t="s">
        <v>26</v>
      </c>
      <c r="D20" s="55"/>
      <c r="E20" s="51">
        <v>0.25</v>
      </c>
      <c r="F20" s="13" t="s">
        <v>27</v>
      </c>
      <c r="G20" s="24">
        <v>2</v>
      </c>
      <c r="H20" s="13" t="s">
        <v>27</v>
      </c>
      <c r="I20" s="24">
        <v>2</v>
      </c>
      <c r="J20" s="13" t="s">
        <v>27</v>
      </c>
      <c r="K20" s="24">
        <v>2</v>
      </c>
      <c r="L20" s="24" t="s">
        <v>72</v>
      </c>
      <c r="M20" s="24">
        <v>3</v>
      </c>
      <c r="N20" s="24" t="s">
        <v>72</v>
      </c>
      <c r="O20" s="24">
        <v>3</v>
      </c>
      <c r="P20" s="13"/>
      <c r="Q20" s="24"/>
      <c r="R20" s="10"/>
      <c r="S20" s="26" t="s">
        <v>28</v>
      </c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</row>
    <row r="21" spans="1:37" ht="87" customHeight="1">
      <c r="A21" s="10"/>
      <c r="B21" s="17"/>
      <c r="C21" s="84" t="s">
        <v>29</v>
      </c>
      <c r="D21" s="85"/>
      <c r="E21" s="51">
        <v>0.15</v>
      </c>
      <c r="F21" s="27" t="s">
        <v>30</v>
      </c>
      <c r="G21" s="24">
        <v>5</v>
      </c>
      <c r="H21" s="27" t="s">
        <v>30</v>
      </c>
      <c r="I21" s="24">
        <v>5</v>
      </c>
      <c r="J21" s="27" t="s">
        <v>30</v>
      </c>
      <c r="K21" s="24">
        <v>5</v>
      </c>
      <c r="L21" s="27" t="s">
        <v>30</v>
      </c>
      <c r="M21" s="24">
        <v>5</v>
      </c>
      <c r="N21" s="27" t="s">
        <v>30</v>
      </c>
      <c r="O21" s="24">
        <v>5</v>
      </c>
      <c r="P21" s="27"/>
      <c r="Q21" s="24"/>
      <c r="R21" s="10"/>
      <c r="S21" s="25" t="s">
        <v>31</v>
      </c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</row>
    <row r="22" spans="1:37" ht="83.4" hidden="1" customHeight="1">
      <c r="A22" s="10"/>
      <c r="B22" s="17"/>
      <c r="C22" s="28" t="s">
        <v>32</v>
      </c>
      <c r="D22" s="50"/>
      <c r="E22" s="51">
        <v>0</v>
      </c>
      <c r="F22" s="13"/>
      <c r="G22" s="24"/>
      <c r="H22" s="13"/>
      <c r="I22" s="24"/>
      <c r="J22" s="13"/>
      <c r="K22" s="24"/>
      <c r="L22" s="24"/>
      <c r="M22" s="24"/>
      <c r="N22" s="24"/>
      <c r="O22" s="24"/>
      <c r="P22" s="13"/>
      <c r="Q22" s="24"/>
      <c r="R22" s="10"/>
      <c r="S22" s="25" t="s">
        <v>33</v>
      </c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ht="79.95" customHeight="1" thickBot="1">
      <c r="A23" s="10"/>
      <c r="B23" s="17"/>
      <c r="C23" s="86" t="s">
        <v>34</v>
      </c>
      <c r="D23" s="87"/>
      <c r="E23" s="51">
        <v>0.05</v>
      </c>
      <c r="F23" s="27" t="s">
        <v>35</v>
      </c>
      <c r="G23" s="24">
        <v>5</v>
      </c>
      <c r="H23" s="27" t="s">
        <v>35</v>
      </c>
      <c r="I23" s="24">
        <v>5</v>
      </c>
      <c r="J23" s="27" t="s">
        <v>35</v>
      </c>
      <c r="K23" s="24">
        <v>5</v>
      </c>
      <c r="L23" s="27" t="s">
        <v>35</v>
      </c>
      <c r="M23" s="24">
        <v>5</v>
      </c>
      <c r="N23" s="27" t="s">
        <v>35</v>
      </c>
      <c r="O23" s="24">
        <v>5</v>
      </c>
      <c r="P23" s="27"/>
      <c r="Q23" s="24"/>
      <c r="R23" s="10"/>
      <c r="S23" s="25" t="s">
        <v>36</v>
      </c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</row>
    <row r="24" spans="1:37" ht="14.25" customHeight="1" thickBot="1">
      <c r="A24" s="1"/>
      <c r="B24" s="2"/>
      <c r="C24" s="82" t="s">
        <v>22</v>
      </c>
      <c r="D24" s="72"/>
      <c r="E24" s="52">
        <f>SUM(E18:E23)</f>
        <v>1</v>
      </c>
      <c r="F24" s="75">
        <f>SUMPRODUCT($E$19:$E$23,G19:G23)</f>
        <v>2.0499999999999998</v>
      </c>
      <c r="G24" s="76"/>
      <c r="H24" s="75">
        <f>SUMPRODUCT($E$19:$E$23,I19:I23)</f>
        <v>2.6</v>
      </c>
      <c r="I24" s="76"/>
      <c r="J24" s="75">
        <f>SUMPRODUCT($E$19:$E$23,K19:K23)</f>
        <v>3.1500000000000004</v>
      </c>
      <c r="K24" s="76"/>
      <c r="L24" s="75">
        <f t="shared" ref="L24" si="5">SUMPRODUCT($E$19:$E$23,M19:M23)</f>
        <v>3.95</v>
      </c>
      <c r="M24" s="76"/>
      <c r="N24" s="75">
        <f t="shared" ref="N24" si="6">SUMPRODUCT($E$19:$E$23,O19:O23)</f>
        <v>4.5</v>
      </c>
      <c r="O24" s="76"/>
      <c r="P24" s="75">
        <f>SUMPRODUCT($E$19:$E$23,Q19:Q23)</f>
        <v>0</v>
      </c>
      <c r="Q24" s="76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ht="14.25" customHeight="1">
      <c r="A25" s="1"/>
      <c r="B25" s="2"/>
      <c r="C25" s="2"/>
      <c r="D25" s="29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ht="14.25" customHeight="1">
      <c r="A26" s="1"/>
      <c r="B26" s="2"/>
      <c r="C26" s="77" t="s">
        <v>37</v>
      </c>
      <c r="D26" s="78"/>
      <c r="E26" s="78"/>
      <c r="F26" s="78"/>
      <c r="G26" s="78"/>
      <c r="H26" s="78"/>
      <c r="I26" s="78"/>
      <c r="J26" s="79"/>
      <c r="K26" s="80" t="str">
        <f>IF(F24=MAX($F$24,$H$24,$J$24,$P$24),F10,IF(H24=MAX($F$24,$H$24,$J$24,$P$24),H10,IF(J24=MAX($F$24,$H$24,$J$24,$P$24),J10,P10)))</f>
        <v>DITSA</v>
      </c>
      <c r="L26" s="81"/>
      <c r="M26" s="81"/>
      <c r="N26" s="81"/>
      <c r="O26" s="81"/>
      <c r="P26" s="55"/>
      <c r="Q26" s="56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ht="21" customHeight="1" thickBot="1">
      <c r="A27" s="1"/>
      <c r="B27" s="1"/>
      <c r="C27" s="1"/>
      <c r="D27" s="2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ht="14.25" customHeight="1">
      <c r="A28" s="1"/>
      <c r="B28" s="1"/>
      <c r="C28" s="1"/>
      <c r="D28" s="2"/>
      <c r="E28" s="2"/>
      <c r="F28" s="1"/>
      <c r="G28" s="1"/>
      <c r="H28" s="61" t="s">
        <v>38</v>
      </c>
      <c r="I28" s="62"/>
      <c r="J28" s="62"/>
      <c r="K28" s="62"/>
      <c r="L28" s="62"/>
      <c r="M28" s="62"/>
      <c r="N28" s="62"/>
      <c r="O28" s="62"/>
      <c r="P28" s="62"/>
      <c r="Q28" s="63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ht="14.25" customHeight="1">
      <c r="A29" s="1"/>
      <c r="B29" s="1"/>
      <c r="C29" s="1"/>
      <c r="D29" s="2"/>
      <c r="E29" s="2"/>
      <c r="F29" s="2"/>
      <c r="G29" s="2"/>
      <c r="H29" s="64" t="s">
        <v>39</v>
      </c>
      <c r="I29" s="65"/>
      <c r="J29" s="66"/>
      <c r="K29" s="67">
        <f>F19-H19</f>
        <v>-17170</v>
      </c>
      <c r="L29" s="68"/>
      <c r="M29" s="68"/>
      <c r="N29" s="68"/>
      <c r="O29" s="68"/>
      <c r="P29" s="56"/>
      <c r="Q29" s="30">
        <f>1-(H19/F19)</f>
        <v>-1.866304347826087</v>
      </c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ht="14.25" customHeight="1">
      <c r="A30" s="1"/>
      <c r="B30" s="1"/>
      <c r="C30" s="1"/>
      <c r="D30" s="2"/>
      <c r="E30" s="2"/>
      <c r="F30" s="2"/>
      <c r="G30" s="2"/>
      <c r="H30" s="64" t="s">
        <v>40</v>
      </c>
      <c r="I30" s="65"/>
      <c r="J30" s="66"/>
      <c r="K30" s="67">
        <f>+J19-H19</f>
        <v>3817.5</v>
      </c>
      <c r="L30" s="68"/>
      <c r="M30" s="68"/>
      <c r="N30" s="68"/>
      <c r="O30" s="68"/>
      <c r="P30" s="56"/>
      <c r="Q30" s="30">
        <f>1-(H19/J19)</f>
        <v>0.12645962732919258</v>
      </c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 ht="14.25" customHeight="1" thickBot="1">
      <c r="A31" s="1"/>
      <c r="B31" s="1"/>
      <c r="C31" s="1"/>
      <c r="D31" s="2"/>
      <c r="E31" s="2"/>
      <c r="F31" s="2"/>
      <c r="G31" s="2"/>
      <c r="H31" s="64" t="s">
        <v>41</v>
      </c>
      <c r="I31" s="65"/>
      <c r="J31" s="66"/>
      <c r="K31" s="69">
        <f>+P19-H19</f>
        <v>-26370</v>
      </c>
      <c r="L31" s="70"/>
      <c r="M31" s="70"/>
      <c r="N31" s="70"/>
      <c r="O31" s="70"/>
      <c r="P31" s="66"/>
      <c r="Q31" s="31" t="e">
        <f>1-(H19/P19)</f>
        <v>#DIV/0!</v>
      </c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 ht="39.75" customHeight="1" thickBot="1">
      <c r="A32" s="1"/>
      <c r="B32" s="1"/>
      <c r="C32" s="1"/>
      <c r="D32" s="2"/>
      <c r="E32" s="2"/>
      <c r="F32" s="2"/>
      <c r="G32" s="2"/>
      <c r="H32" s="71" t="s">
        <v>42</v>
      </c>
      <c r="I32" s="72"/>
      <c r="J32" s="72"/>
      <c r="K32" s="72"/>
      <c r="L32" s="72"/>
      <c r="M32" s="72"/>
      <c r="N32" s="72"/>
      <c r="O32" s="72"/>
      <c r="P32" s="72"/>
      <c r="Q32" s="73"/>
      <c r="R32" s="32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ht="14.25" customHeight="1">
      <c r="A33" s="1"/>
      <c r="B33" s="1"/>
      <c r="C33" s="1"/>
      <c r="D33" s="2"/>
      <c r="E33" s="33"/>
      <c r="F33" s="34"/>
      <c r="G33" s="34"/>
      <c r="H33" s="34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ht="14.25" customHeight="1">
      <c r="A34" s="1"/>
      <c r="B34" s="1"/>
      <c r="C34" s="74" t="s">
        <v>43</v>
      </c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ht="61.5" customHeight="1">
      <c r="A35" s="1"/>
      <c r="B35" s="1"/>
      <c r="C35" s="54"/>
      <c r="D35" s="55"/>
      <c r="E35" s="55"/>
      <c r="F35" s="56"/>
      <c r="G35" s="54"/>
      <c r="H35" s="55"/>
      <c r="I35" s="56"/>
      <c r="J35" s="54"/>
      <c r="K35" s="55"/>
      <c r="L35" s="55"/>
      <c r="M35" s="55"/>
      <c r="N35" s="55"/>
      <c r="O35" s="55"/>
      <c r="P35" s="55"/>
      <c r="Q35" s="5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ht="34.5" customHeight="1">
      <c r="A36" s="1"/>
      <c r="B36" s="1"/>
      <c r="C36" s="60" t="s">
        <v>44</v>
      </c>
      <c r="D36" s="55"/>
      <c r="E36" s="55"/>
      <c r="F36" s="56"/>
      <c r="G36" s="60" t="s">
        <v>45</v>
      </c>
      <c r="H36" s="55"/>
      <c r="I36" s="56"/>
      <c r="J36" s="60" t="s">
        <v>46</v>
      </c>
      <c r="K36" s="55"/>
      <c r="L36" s="55"/>
      <c r="M36" s="55"/>
      <c r="N36" s="55"/>
      <c r="O36" s="55"/>
      <c r="P36" s="55"/>
      <c r="Q36" s="56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ht="39.75" customHeight="1">
      <c r="A37" s="1"/>
      <c r="B37" s="1"/>
      <c r="C37" s="54" t="s">
        <v>47</v>
      </c>
      <c r="D37" s="55"/>
      <c r="E37" s="55"/>
      <c r="F37" s="56"/>
      <c r="G37" s="54" t="s">
        <v>48</v>
      </c>
      <c r="H37" s="55"/>
      <c r="I37" s="56"/>
      <c r="J37" s="54" t="s">
        <v>48</v>
      </c>
      <c r="K37" s="55"/>
      <c r="L37" s="55"/>
      <c r="M37" s="55"/>
      <c r="N37" s="55"/>
      <c r="O37" s="55"/>
      <c r="P37" s="55"/>
      <c r="Q37" s="56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 ht="14.25" customHeight="1">
      <c r="A38" s="1"/>
      <c r="B38" s="1"/>
      <c r="C38" s="1"/>
      <c r="D38" s="2"/>
      <c r="E38" s="2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ht="14.25" customHeight="1">
      <c r="A39" s="1"/>
      <c r="B39" s="1"/>
      <c r="C39" s="1"/>
      <c r="D39" s="35" t="e">
        <f>#REF!</f>
        <v>#REF!</v>
      </c>
      <c r="E39" s="35"/>
      <c r="F39" s="2"/>
      <c r="G39" s="2"/>
      <c r="H39" s="36">
        <f>H19</f>
        <v>26370</v>
      </c>
      <c r="I39" s="36">
        <f>F19</f>
        <v>9200</v>
      </c>
      <c r="J39" s="36">
        <f>J19</f>
        <v>30187.5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 ht="14.25" customHeight="1">
      <c r="A40" s="1"/>
      <c r="B40" s="37" t="s">
        <v>49</v>
      </c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9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 ht="14.25" customHeight="1">
      <c r="A41" s="1"/>
      <c r="B41" s="40" t="s">
        <v>50</v>
      </c>
      <c r="C41" s="41"/>
      <c r="D41" s="40" t="s">
        <v>51</v>
      </c>
      <c r="E41" s="41"/>
      <c r="F41" s="42"/>
      <c r="G41" s="40" t="s">
        <v>52</v>
      </c>
      <c r="H41" s="41"/>
      <c r="I41" s="42"/>
      <c r="J41" s="40" t="s">
        <v>53</v>
      </c>
      <c r="K41" s="41"/>
      <c r="L41" s="41"/>
      <c r="M41" s="41"/>
      <c r="N41" s="41"/>
      <c r="O41" s="41"/>
      <c r="P41" s="41"/>
      <c r="Q41" s="42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 ht="57" customHeight="1">
      <c r="A42" s="1"/>
      <c r="B42" s="57"/>
      <c r="C42" s="58"/>
      <c r="D42" s="43"/>
      <c r="E42" s="44"/>
      <c r="F42" s="45"/>
      <c r="G42" s="43"/>
      <c r="H42" s="44"/>
      <c r="I42" s="45"/>
      <c r="J42" s="57"/>
      <c r="K42" s="59"/>
      <c r="L42" s="59"/>
      <c r="M42" s="59"/>
      <c r="N42" s="59"/>
      <c r="O42" s="59"/>
      <c r="P42" s="59"/>
      <c r="Q42" s="5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ht="20.25" customHeight="1">
      <c r="A43" s="1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</row>
    <row r="44" spans="1:37" ht="20.25" customHeight="1">
      <c r="A44" s="1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</row>
    <row r="45" spans="1:37" ht="14.25" customHeight="1">
      <c r="A45" s="1"/>
      <c r="B45" s="1"/>
      <c r="C45" s="1"/>
      <c r="D45" s="35"/>
      <c r="E45" s="35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 ht="14.25" customHeight="1">
      <c r="A46" s="1"/>
      <c r="B46" s="1"/>
      <c r="C46" s="1"/>
      <c r="D46" s="35"/>
      <c r="E46" s="35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1:37" ht="14.25" customHeight="1">
      <c r="A47" s="1"/>
      <c r="B47" s="1"/>
      <c r="C47" s="1"/>
      <c r="D47" s="35"/>
      <c r="E47" s="35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spans="1:37" ht="14.25" customHeight="1">
      <c r="A48" s="1"/>
      <c r="B48" s="1"/>
      <c r="C48" s="1"/>
      <c r="D48" s="35"/>
      <c r="E48" s="35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spans="1:37" ht="14.25" customHeight="1">
      <c r="A49" s="1"/>
      <c r="B49" s="1"/>
      <c r="C49" s="1"/>
      <c r="D49" s="2"/>
      <c r="E49" s="2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 ht="14.25" customHeight="1">
      <c r="A50" s="1"/>
      <c r="B50" s="1"/>
      <c r="C50" s="1"/>
      <c r="D50" s="2"/>
      <c r="E50" s="2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 ht="14.25" customHeight="1">
      <c r="A51" s="1"/>
      <c r="B51" s="1"/>
      <c r="C51" s="1"/>
      <c r="D51" s="2"/>
      <c r="E51" s="2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 ht="14.25" customHeight="1">
      <c r="A52" s="1"/>
      <c r="B52" s="1"/>
      <c r="C52" s="1"/>
      <c r="D52" s="2"/>
      <c r="E52" s="2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ht="14.25" customHeight="1">
      <c r="A53" s="1"/>
      <c r="B53" s="1"/>
      <c r="C53" s="1"/>
      <c r="D53" s="2"/>
      <c r="E53" s="2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ht="14.25" customHeight="1">
      <c r="A54" s="1"/>
      <c r="B54" s="1"/>
      <c r="C54" s="1"/>
      <c r="D54" s="2"/>
      <c r="E54" s="2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ht="14.25" customHeight="1">
      <c r="A55" s="1"/>
      <c r="B55" s="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37" ht="14.25" customHeight="1">
      <c r="A56" s="1"/>
      <c r="B56" s="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:37" ht="14.25" customHeight="1">
      <c r="A57" s="1"/>
      <c r="B57" s="1"/>
      <c r="C57" s="1"/>
      <c r="D57" s="2"/>
      <c r="E57" s="2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:37" ht="14.25" customHeight="1">
      <c r="A58" s="1"/>
      <c r="B58" s="1"/>
      <c r="C58" s="1"/>
      <c r="D58" s="2"/>
      <c r="E58" s="2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:37" ht="14.25" customHeight="1">
      <c r="A59" s="1"/>
      <c r="B59" s="1"/>
      <c r="C59" s="1"/>
      <c r="D59" s="2"/>
      <c r="E59" s="2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7" ht="14.25" customHeight="1">
      <c r="A60" s="1"/>
      <c r="B60" s="1"/>
      <c r="C60" s="1"/>
      <c r="D60" s="2"/>
      <c r="E60" s="2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37" ht="14.25" customHeight="1">
      <c r="A61" s="1"/>
      <c r="B61" s="1"/>
      <c r="C61" s="1"/>
      <c r="D61" s="2"/>
      <c r="E61" s="2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 ht="14.25" customHeight="1">
      <c r="A62" s="1"/>
      <c r="B62" s="1"/>
      <c r="C62" s="1"/>
      <c r="D62" s="2"/>
      <c r="E62" s="2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:37" ht="14.25" customHeight="1">
      <c r="A63" s="1"/>
      <c r="B63" s="1"/>
      <c r="C63" s="1"/>
      <c r="D63" s="2"/>
      <c r="E63" s="2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:37" ht="14.25" customHeight="1">
      <c r="A64" s="1"/>
      <c r="B64" s="1"/>
      <c r="C64" s="1"/>
      <c r="D64" s="2"/>
      <c r="E64" s="2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:37" ht="14.25" customHeight="1">
      <c r="A65" s="1"/>
      <c r="B65" s="1"/>
      <c r="C65" s="1"/>
      <c r="D65" s="2"/>
      <c r="E65" s="2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:37" ht="14.25" customHeight="1">
      <c r="A66" s="1"/>
      <c r="B66" s="1"/>
      <c r="C66" s="1"/>
      <c r="D66" s="2"/>
      <c r="E66" s="2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:37" ht="14.25" customHeight="1">
      <c r="A67" s="1"/>
      <c r="B67" s="1"/>
      <c r="C67" s="1"/>
      <c r="D67" s="2"/>
      <c r="E67" s="2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:37" ht="14.25" customHeight="1">
      <c r="A68" s="1"/>
      <c r="B68" s="1"/>
      <c r="C68" s="1"/>
      <c r="D68" s="2"/>
      <c r="E68" s="2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:37" ht="14.25" customHeight="1">
      <c r="A69" s="1"/>
      <c r="B69" s="1"/>
      <c r="C69" s="1"/>
      <c r="D69" s="2"/>
      <c r="E69" s="2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:37" ht="14.25" customHeight="1">
      <c r="A70" s="1"/>
      <c r="B70" s="1"/>
      <c r="C70" s="1"/>
      <c r="D70" s="2"/>
      <c r="E70" s="2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:37" ht="14.25" customHeight="1">
      <c r="A71" s="1"/>
      <c r="B71" s="1"/>
      <c r="C71" s="1"/>
      <c r="D71" s="2"/>
      <c r="E71" s="2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:37" ht="14.25" customHeight="1">
      <c r="A72" s="1"/>
      <c r="B72" s="1"/>
      <c r="C72" s="1"/>
      <c r="D72" s="2"/>
      <c r="E72" s="2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:37" ht="14.25" customHeight="1">
      <c r="A73" s="1"/>
      <c r="B73" s="1"/>
      <c r="C73" s="1"/>
      <c r="D73" s="2"/>
      <c r="E73" s="2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37" ht="14.25" customHeight="1">
      <c r="A74" s="1"/>
      <c r="B74" s="1"/>
      <c r="C74" s="1"/>
      <c r="D74" s="2"/>
      <c r="E74" s="2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37" ht="14.25" customHeight="1">
      <c r="A75" s="1"/>
      <c r="B75" s="1"/>
      <c r="C75" s="1"/>
      <c r="D75" s="2"/>
      <c r="E75" s="2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:37" ht="14.25" customHeight="1">
      <c r="A76" s="1"/>
      <c r="B76" s="1"/>
      <c r="C76" s="1"/>
      <c r="D76" s="2"/>
      <c r="E76" s="2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 ht="14.25" customHeight="1">
      <c r="A77" s="1"/>
      <c r="B77" s="1"/>
      <c r="C77" s="1"/>
      <c r="D77" s="2"/>
      <c r="E77" s="2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37" ht="14.25" customHeight="1">
      <c r="A78" s="1"/>
      <c r="B78" s="1"/>
      <c r="C78" s="1"/>
      <c r="D78" s="2"/>
      <c r="E78" s="2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 ht="14.25" customHeight="1">
      <c r="A79" s="1"/>
      <c r="B79" s="1"/>
      <c r="C79" s="1"/>
      <c r="D79" s="2"/>
      <c r="E79" s="2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:37" ht="14.25" customHeight="1">
      <c r="A80" s="1"/>
      <c r="B80" s="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37" ht="14.25" customHeight="1">
      <c r="A81" s="1"/>
      <c r="B81" s="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37" ht="14.25" customHeight="1">
      <c r="A82" s="1"/>
      <c r="B82" s="1"/>
      <c r="C82" s="1"/>
      <c r="D82" s="2"/>
      <c r="E82" s="2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:37" ht="14.25" customHeight="1">
      <c r="A83" s="1"/>
      <c r="B83" s="1"/>
      <c r="C83" s="1"/>
      <c r="D83" s="2"/>
      <c r="E83" s="2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:37" ht="14.25" customHeight="1">
      <c r="A84" s="1"/>
      <c r="B84" s="1"/>
      <c r="C84" s="1"/>
      <c r="D84" s="2"/>
      <c r="E84" s="2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:37" ht="14.25" customHeight="1">
      <c r="A85" s="1"/>
      <c r="B85" s="1"/>
      <c r="C85" s="1"/>
      <c r="D85" s="2"/>
      <c r="E85" s="2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:37" ht="14.25" customHeight="1">
      <c r="A86" s="1"/>
      <c r="B86" s="1"/>
      <c r="C86" s="1"/>
      <c r="D86" s="2"/>
      <c r="E86" s="2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 ht="14.25" customHeight="1">
      <c r="A87" s="1"/>
      <c r="B87" s="1"/>
      <c r="C87" s="1"/>
      <c r="D87" s="2"/>
      <c r="E87" s="2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 ht="14.25" customHeight="1">
      <c r="A88" s="1"/>
      <c r="B88" s="1"/>
      <c r="C88" s="1"/>
      <c r="D88" s="2"/>
      <c r="E88" s="2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 ht="14.25" customHeight="1">
      <c r="A89" s="1"/>
      <c r="B89" s="1"/>
      <c r="C89" s="1"/>
      <c r="D89" s="2"/>
      <c r="E89" s="2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ht="14.25" customHeight="1">
      <c r="A90" s="1"/>
      <c r="B90" s="1"/>
      <c r="C90" s="1"/>
      <c r="D90" s="2"/>
      <c r="E90" s="2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 ht="14.25" customHeight="1">
      <c r="A91" s="1"/>
      <c r="B91" s="1"/>
      <c r="C91" s="1"/>
      <c r="D91" s="2"/>
      <c r="E91" s="2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 ht="14.25" customHeight="1">
      <c r="A92" s="1"/>
      <c r="B92" s="1"/>
      <c r="C92" s="1"/>
      <c r="D92" s="2"/>
      <c r="E92" s="2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 ht="14.25" customHeight="1">
      <c r="A93" s="1"/>
      <c r="B93" s="1"/>
      <c r="C93" s="1"/>
      <c r="D93" s="2"/>
      <c r="E93" s="2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 ht="14.25" customHeight="1">
      <c r="A94" s="1"/>
      <c r="B94" s="1"/>
      <c r="C94" s="1"/>
      <c r="D94" s="2"/>
      <c r="E94" s="2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 ht="14.25" customHeight="1">
      <c r="A95" s="1"/>
      <c r="B95" s="1"/>
      <c r="C95" s="1"/>
      <c r="D95" s="2"/>
      <c r="E95" s="2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 ht="14.25" customHeight="1">
      <c r="A96" s="1"/>
      <c r="B96" s="1"/>
      <c r="C96" s="1"/>
      <c r="D96" s="2"/>
      <c r="E96" s="2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37" ht="14.25" customHeight="1">
      <c r="A97" s="1"/>
      <c r="B97" s="1"/>
      <c r="C97" s="1"/>
      <c r="D97" s="2"/>
      <c r="E97" s="2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:37" ht="14.25" customHeight="1">
      <c r="A98" s="1"/>
      <c r="B98" s="1"/>
      <c r="C98" s="1"/>
      <c r="D98" s="2"/>
      <c r="E98" s="2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 ht="14.25" customHeight="1">
      <c r="A99" s="1"/>
      <c r="B99" s="1"/>
      <c r="C99" s="1"/>
      <c r="D99" s="2"/>
      <c r="E99" s="2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 ht="14.25" customHeight="1">
      <c r="A100" s="1"/>
      <c r="B100" s="1"/>
      <c r="C100" s="1"/>
      <c r="D100" s="2"/>
      <c r="E100" s="2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:37" ht="14.25" customHeight="1">
      <c r="A101" s="1"/>
      <c r="B101" s="1"/>
      <c r="C101" s="1"/>
      <c r="D101" s="2"/>
      <c r="E101" s="2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1:37" ht="14.25" customHeight="1">
      <c r="A102" s="1"/>
      <c r="B102" s="1"/>
      <c r="C102" s="1"/>
      <c r="D102" s="2"/>
      <c r="E102" s="2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1:37" ht="14.25" customHeight="1">
      <c r="A103" s="1"/>
      <c r="B103" s="1"/>
      <c r="C103" s="1"/>
      <c r="D103" s="2"/>
      <c r="E103" s="2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1:37" ht="14.25" customHeight="1">
      <c r="A104" s="1"/>
      <c r="B104" s="1"/>
      <c r="C104" s="1"/>
      <c r="D104" s="2"/>
      <c r="E104" s="2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</sheetData>
  <mergeCells count="65">
    <mergeCell ref="B5:Q6"/>
    <mergeCell ref="P12:Q15"/>
    <mergeCell ref="L24:M24"/>
    <mergeCell ref="N24:O24"/>
    <mergeCell ref="B2:C4"/>
    <mergeCell ref="D2:J4"/>
    <mergeCell ref="K2:Q2"/>
    <mergeCell ref="K3:Q3"/>
    <mergeCell ref="K4:Q4"/>
    <mergeCell ref="B7:Q7"/>
    <mergeCell ref="C8:G8"/>
    <mergeCell ref="H8:I8"/>
    <mergeCell ref="J8:K8"/>
    <mergeCell ref="B9:G9"/>
    <mergeCell ref="H9:Q9"/>
    <mergeCell ref="B16:E16"/>
    <mergeCell ref="H16:I16"/>
    <mergeCell ref="J16:K16"/>
    <mergeCell ref="P16:Q16"/>
    <mergeCell ref="S9:S10"/>
    <mergeCell ref="B10:B11"/>
    <mergeCell ref="C10:C11"/>
    <mergeCell ref="D10:D11"/>
    <mergeCell ref="E10:E11"/>
    <mergeCell ref="F10:G10"/>
    <mergeCell ref="H10:I10"/>
    <mergeCell ref="J10:K10"/>
    <mergeCell ref="P10:Q10"/>
    <mergeCell ref="L10:M10"/>
    <mergeCell ref="N10:O10"/>
    <mergeCell ref="N16:O16"/>
    <mergeCell ref="L16:M16"/>
    <mergeCell ref="C18:D18"/>
    <mergeCell ref="C19:D19"/>
    <mergeCell ref="C20:D20"/>
    <mergeCell ref="C21:D21"/>
    <mergeCell ref="C23:D23"/>
    <mergeCell ref="F24:G24"/>
    <mergeCell ref="H24:I24"/>
    <mergeCell ref="J24:K24"/>
    <mergeCell ref="P24:Q24"/>
    <mergeCell ref="C26:J26"/>
    <mergeCell ref="K26:Q26"/>
    <mergeCell ref="C24:D24"/>
    <mergeCell ref="H32:Q32"/>
    <mergeCell ref="C34:Q34"/>
    <mergeCell ref="C35:F35"/>
    <mergeCell ref="G35:I35"/>
    <mergeCell ref="J35:Q35"/>
    <mergeCell ref="F16:G16"/>
    <mergeCell ref="C37:F37"/>
    <mergeCell ref="G37:I37"/>
    <mergeCell ref="J37:Q37"/>
    <mergeCell ref="B42:C42"/>
    <mergeCell ref="J42:Q42"/>
    <mergeCell ref="C36:F36"/>
    <mergeCell ref="G36:I36"/>
    <mergeCell ref="J36:Q36"/>
    <mergeCell ref="H28:Q28"/>
    <mergeCell ref="H29:J29"/>
    <mergeCell ref="K29:P29"/>
    <mergeCell ref="H30:J30"/>
    <mergeCell ref="K30:P30"/>
    <mergeCell ref="H31:J31"/>
    <mergeCell ref="K31:P31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Gonzales (OSF-PAI)</dc:creator>
  <cp:lastModifiedBy>Apps for Compras</cp:lastModifiedBy>
  <dcterms:created xsi:type="dcterms:W3CDTF">2024-05-13T15:10:33Z</dcterms:created>
  <dcterms:modified xsi:type="dcterms:W3CDTF">2024-05-17T16:25:20Z</dcterms:modified>
</cp:coreProperties>
</file>