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D SANDY CARMEN\Oceano Seafood(1)\CD - FRIPUSA 2021 - Documentos\2023\OSF\SANDY 17-08-2023\OPERACIONES CD 2023\SERVICIOS EMERGENT COLD PIURA\"/>
    </mc:Choice>
  </mc:AlternateContent>
  <xr:revisionPtr revIDLastSave="0" documentId="13_ncr:1_{634931A3-AAD0-4D46-85AA-358B60B7A71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iciembre" sheetId="2" state="hidden" r:id="rId1"/>
    <sheet name="ALMACENAMIENTO" sheetId="4" r:id="rId2"/>
  </sheets>
  <definedNames>
    <definedName name="_xlnm._FilterDatabase" localSheetId="0" hidden="1">Diciembre!$B$8:$P$8</definedName>
    <definedName name="_xlnm.Print_Area" localSheetId="0">Diciembre!$B$1:$P$14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4" l="1"/>
  <c r="E20" i="4" l="1"/>
  <c r="E21" i="4" s="1"/>
  <c r="AH14" i="4"/>
  <c r="AH13" i="4"/>
  <c r="E13" i="4"/>
  <c r="E14" i="4" s="1"/>
  <c r="D13" i="4"/>
  <c r="D14" i="4" s="1"/>
  <c r="C12" i="4"/>
  <c r="D9" i="4" s="1"/>
  <c r="D12" i="4" s="1"/>
  <c r="E9" i="4" s="1"/>
  <c r="E12" i="4" s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F13" i="4" l="1"/>
  <c r="G13" i="4" l="1"/>
  <c r="F14" i="4"/>
  <c r="H13" i="4" l="1"/>
  <c r="G14" i="4"/>
  <c r="I13" i="4" l="1"/>
  <c r="H14" i="4"/>
  <c r="J13" i="4" l="1"/>
  <c r="I14" i="4"/>
  <c r="K13" i="4" l="1"/>
  <c r="J14" i="4"/>
  <c r="L13" i="4" l="1"/>
  <c r="K14" i="4"/>
  <c r="L14" i="4" l="1"/>
  <c r="M13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Y13" i="4" l="1"/>
  <c r="X14" i="4"/>
  <c r="Z13" i="4" l="1"/>
  <c r="Y14" i="4"/>
  <c r="AA13" i="4" l="1"/>
  <c r="Z14" i="4"/>
  <c r="AB13" i="4" l="1"/>
  <c r="AA14" i="4"/>
  <c r="AB14" i="4" l="1"/>
  <c r="AC13" i="4"/>
  <c r="AC14" i="4" l="1"/>
  <c r="AD13" i="4"/>
  <c r="AE13" i="4" l="1"/>
  <c r="AD14" i="4"/>
  <c r="AF13" i="4" l="1"/>
  <c r="AE14" i="4"/>
  <c r="AG13" i="4" l="1"/>
  <c r="AG14" i="4" s="1"/>
  <c r="AF14" i="4"/>
  <c r="C34" i="2" l="1"/>
  <c r="E34" i="2"/>
  <c r="C35" i="2"/>
  <c r="E35" i="2"/>
  <c r="C36" i="2"/>
  <c r="E36" i="2"/>
  <c r="C37" i="2"/>
  <c r="E37" i="2"/>
  <c r="C38" i="2"/>
  <c r="E38" i="2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O34" i="2"/>
  <c r="P34" i="2"/>
  <c r="O35" i="2"/>
  <c r="P35" i="2"/>
  <c r="O36" i="2"/>
  <c r="P36" i="2" s="1"/>
  <c r="O37" i="2"/>
  <c r="P37" i="2" s="1"/>
  <c r="O38" i="2"/>
  <c r="P38" i="2" s="1"/>
  <c r="O39" i="2"/>
  <c r="P39" i="2" s="1"/>
  <c r="O40" i="2"/>
  <c r="P40" i="2"/>
  <c r="O41" i="2"/>
  <c r="P41" i="2"/>
  <c r="O42" i="2"/>
  <c r="P42" i="2"/>
  <c r="O43" i="2"/>
  <c r="P43" i="2" s="1"/>
  <c r="O44" i="2"/>
  <c r="P44" i="2" s="1"/>
  <c r="O45" i="2"/>
  <c r="P45" i="2" s="1"/>
  <c r="M34" i="2"/>
  <c r="M35" i="2"/>
  <c r="M36" i="2"/>
  <c r="M37" i="2"/>
  <c r="M38" i="2"/>
  <c r="M39" i="2"/>
  <c r="M40" i="2"/>
  <c r="M41" i="2"/>
  <c r="M42" i="2"/>
  <c r="M43" i="2"/>
  <c r="M44" i="2"/>
  <c r="M45" i="2"/>
  <c r="C29" i="2"/>
  <c r="E29" i="2"/>
  <c r="C30" i="2"/>
  <c r="E30" i="2"/>
  <c r="C31" i="2"/>
  <c r="E31" i="2"/>
  <c r="C32" i="2"/>
  <c r="E32" i="2"/>
  <c r="C33" i="2"/>
  <c r="E33" i="2"/>
  <c r="O29" i="2"/>
  <c r="P29" i="2" s="1"/>
  <c r="O30" i="2"/>
  <c r="P30" i="2" s="1"/>
  <c r="O31" i="2"/>
  <c r="P31" i="2" s="1"/>
  <c r="O32" i="2"/>
  <c r="P32" i="2" s="1"/>
  <c r="O33" i="2"/>
  <c r="P33" i="2" s="1"/>
  <c r="M29" i="2"/>
  <c r="M30" i="2"/>
  <c r="M31" i="2"/>
  <c r="M32" i="2"/>
  <c r="M33" i="2"/>
  <c r="K46" i="2"/>
  <c r="J46" i="2"/>
  <c r="K72" i="2" l="1"/>
  <c r="K92" i="2"/>
  <c r="J92" i="2"/>
  <c r="O91" i="2"/>
  <c r="P91" i="2" s="1"/>
  <c r="M91" i="2"/>
  <c r="O90" i="2"/>
  <c r="P90" i="2" s="1"/>
  <c r="M90" i="2"/>
  <c r="O89" i="2"/>
  <c r="P89" i="2" s="1"/>
  <c r="M89" i="2"/>
  <c r="O88" i="2"/>
  <c r="P88" i="2" s="1"/>
  <c r="M88" i="2"/>
  <c r="O87" i="2"/>
  <c r="P87" i="2" s="1"/>
  <c r="M87" i="2"/>
  <c r="O85" i="2"/>
  <c r="P85" i="2" s="1"/>
  <c r="M85" i="2"/>
  <c r="O84" i="2"/>
  <c r="M84" i="2"/>
  <c r="O92" i="2" l="1"/>
  <c r="M92" i="2"/>
  <c r="P84" i="2"/>
  <c r="P92" i="2" s="1"/>
  <c r="C17" i="2"/>
  <c r="E17" i="2"/>
  <c r="C18" i="2"/>
  <c r="E18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M17" i="2"/>
  <c r="O17" i="2"/>
  <c r="P17" i="2" s="1"/>
  <c r="M18" i="2"/>
  <c r="O18" i="2"/>
  <c r="P18" i="2" s="1"/>
  <c r="M19" i="2"/>
  <c r="O19" i="2"/>
  <c r="P19" i="2" s="1"/>
  <c r="M20" i="2"/>
  <c r="O20" i="2"/>
  <c r="P20" i="2" s="1"/>
  <c r="M21" i="2"/>
  <c r="O21" i="2"/>
  <c r="P21" i="2" s="1"/>
  <c r="M22" i="2"/>
  <c r="O22" i="2"/>
  <c r="P22" i="2" s="1"/>
  <c r="M23" i="2"/>
  <c r="O23" i="2"/>
  <c r="P23" i="2" s="1"/>
  <c r="M24" i="2"/>
  <c r="O24" i="2"/>
  <c r="P24" i="2" s="1"/>
  <c r="M25" i="2"/>
  <c r="O25" i="2"/>
  <c r="P25" i="2" s="1"/>
  <c r="M26" i="2"/>
  <c r="O26" i="2"/>
  <c r="P26" i="2" s="1"/>
  <c r="M27" i="2"/>
  <c r="O27" i="2"/>
  <c r="P27" i="2" s="1"/>
  <c r="M28" i="2"/>
  <c r="O28" i="2"/>
  <c r="P28" i="2" s="1"/>
  <c r="O71" i="2"/>
  <c r="P71" i="2" s="1"/>
  <c r="C71" i="2"/>
  <c r="E71" i="2"/>
  <c r="C53" i="2"/>
  <c r="E53" i="2"/>
  <c r="C54" i="2"/>
  <c r="E54" i="2"/>
  <c r="C55" i="2"/>
  <c r="E55" i="2"/>
  <c r="C56" i="2"/>
  <c r="E56" i="2"/>
  <c r="C57" i="2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O53" i="2"/>
  <c r="P53" i="2" s="1"/>
  <c r="O54" i="2"/>
  <c r="P54" i="2" s="1"/>
  <c r="O55" i="2"/>
  <c r="P55" i="2" s="1"/>
  <c r="O56" i="2"/>
  <c r="P56" i="2" s="1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0" i="2"/>
  <c r="P70" i="2" s="1"/>
  <c r="O52" i="2"/>
  <c r="P52" i="2" s="1"/>
  <c r="E52" i="2"/>
  <c r="C52" i="2"/>
  <c r="O51" i="2"/>
  <c r="E51" i="2"/>
  <c r="C51" i="2"/>
  <c r="O11" i="2"/>
  <c r="P11" i="2" s="1"/>
  <c r="K81" i="2"/>
  <c r="J81" i="2"/>
  <c r="M80" i="2"/>
  <c r="E80" i="2"/>
  <c r="C80" i="2"/>
  <c r="K12" i="2"/>
  <c r="J12" i="2"/>
  <c r="M11" i="2"/>
  <c r="J72" i="2" l="1"/>
  <c r="M72" i="2"/>
  <c r="P51" i="2"/>
  <c r="P72" i="2" s="1"/>
  <c r="B105" i="2"/>
  <c r="O80" i="2"/>
  <c r="O16" i="2"/>
  <c r="P16" i="2" s="1"/>
  <c r="M16" i="2"/>
  <c r="E16" i="2"/>
  <c r="C16" i="2"/>
  <c r="O15" i="2"/>
  <c r="M15" i="2"/>
  <c r="E15" i="2"/>
  <c r="C15" i="2"/>
  <c r="O72" i="2" l="1"/>
  <c r="O81" i="2"/>
  <c r="G105" i="2"/>
  <c r="E105" i="2"/>
  <c r="M46" i="2"/>
  <c r="O46" i="2"/>
  <c r="M81" i="2"/>
  <c r="P80" i="2"/>
  <c r="P81" i="2" s="1"/>
  <c r="P15" i="2"/>
  <c r="P46" i="2" s="1"/>
  <c r="O10" i="2" l="1"/>
  <c r="P10" i="2" s="1"/>
  <c r="O9" i="2"/>
  <c r="M10" i="2"/>
  <c r="M9" i="2"/>
  <c r="C10" i="2"/>
  <c r="E10" i="2"/>
  <c r="E9" i="2"/>
  <c r="C9" i="2"/>
  <c r="M12" i="2" l="1"/>
  <c r="O12" i="2"/>
  <c r="G106" i="2"/>
  <c r="P9" i="2"/>
  <c r="P12" i="2" s="1"/>
</calcChain>
</file>

<file path=xl/sharedStrings.xml><?xml version="1.0" encoding="utf-8"?>
<sst xmlns="http://schemas.openxmlformats.org/spreadsheetml/2006/main" count="335" uniqueCount="108">
  <si>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</si>
  <si>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</si>
  <si>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</si>
  <si>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</si>
  <si>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</si>
  <si>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</si>
  <si>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</si>
  <si>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</si>
  <si>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</si>
  <si>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</si>
  <si>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</si>
  <si>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</si>
  <si>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</si>
  <si>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</si>
  <si>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</si>
  <si>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</si>
  <si>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</si>
  <si>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</si>
  <si>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</si>
  <si>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</si>
  <si>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</si>
  <si>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</si>
  <si>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</si>
  <si>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</si>
  <si>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</si>
  <si>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</si>
  <si>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</si>
  <si>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PALETIZADA PT </t>
  </si>
  <si>
    <t xml:space="preserve">SERVICIO DE CARGA A  GRANEL  PT </t>
  </si>
  <si>
    <t>SERVICIO DE ETIQUETADO DE PT</t>
  </si>
  <si>
    <t>PT0001906</t>
  </si>
  <si>
    <t>PERICO LOMOS 0-8OZ A 25 KG SIN GLAC CRUD</t>
  </si>
  <si>
    <t>ACONDICIONADOS</t>
  </si>
  <si>
    <t>PT0001908</t>
  </si>
  <si>
    <t>PERICO LOMOS 12-16OZ A 25KG SIN GLA CRUD</t>
  </si>
  <si>
    <t>PT0001917</t>
  </si>
  <si>
    <t>PERICO PANZA 1-2LB A 25KG SIN GLACE CRUD</t>
  </si>
  <si>
    <t>PT0000249</t>
  </si>
  <si>
    <t xml:space="preserve">SERVICIO DE DESCARGA PALETIZADA DE  PT </t>
  </si>
  <si>
    <t>PT0002253</t>
  </si>
  <si>
    <t>POTA TENTACULO BAILARINA S/R S/U S/V 1.0</t>
  </si>
  <si>
    <t>PT0001722</t>
  </si>
  <si>
    <t>POTA SAZONADO C/M C/T ENTERA 1.5-2.0 A 3</t>
  </si>
  <si>
    <t>PT0001723</t>
  </si>
  <si>
    <t>POTA SAZONADO S/M C/T INTERNA 1.0-1.5 A</t>
  </si>
  <si>
    <t>PERICO LOMO/PANZA 0-16OZ MN 25KG SIN GLA</t>
  </si>
  <si>
    <t>martes</t>
  </si>
  <si>
    <t>PICKING SUELTO</t>
  </si>
  <si>
    <t>PICKING DIRIGIDO</t>
  </si>
  <si>
    <t>Oceano Diciembre  23 - Facturación servicios del CD</t>
  </si>
  <si>
    <t>OCEANO TRASLADO 01.12.23</t>
  </si>
  <si>
    <t>OCEANO TRASLADO 05.12.23</t>
  </si>
  <si>
    <t>OCEANO TRASLADO 06.12.23</t>
  </si>
  <si>
    <t>OCEANO TRASLADO 07.12.23</t>
  </si>
  <si>
    <t>PT0001653</t>
  </si>
  <si>
    <t>POTA FILETE C/M C/T MANTO 1.0-2.0 B 3 X</t>
  </si>
  <si>
    <t>PT0001704</t>
  </si>
  <si>
    <t>POTA DARUMA  PANZA ENTERA S/M S/T  8-15</t>
  </si>
  <si>
    <t>PT0001709</t>
  </si>
  <si>
    <t>POTA DARUMA LOMO S/M S/T  8-15 A 3 X 7 K</t>
  </si>
  <si>
    <t>PT0002430</t>
  </si>
  <si>
    <t>POTA DARUMA LOMO 15-20 CHINA 3X7KG S/GLA</t>
  </si>
  <si>
    <t>PT0000712</t>
  </si>
  <si>
    <t>POTA NUCA C/MARIPOSA C/C 500-UP A 3X7.5</t>
  </si>
  <si>
    <t>PT0000981</t>
  </si>
  <si>
    <t>POTA TENTACULO BAILARINA S/R S/U S/V 3.0</t>
  </si>
  <si>
    <t>PT0001243</t>
  </si>
  <si>
    <t>POTA FILETE S/M S/T 2.0/4.0  2X10 KG SIN</t>
  </si>
  <si>
    <t>PT0001771</t>
  </si>
  <si>
    <t>POTA BOTONES BLANCOS S/TTO 2.5 8-15 2X10</t>
  </si>
  <si>
    <t>PT0001986</t>
  </si>
  <si>
    <t>POTA RECORTE DARUMA 3 X 7 KG SIN GLACE P</t>
  </si>
  <si>
    <t>PT0001987</t>
  </si>
  <si>
    <t>POTA RECORTE C/TTO 3 X 7.5 KG SIN GLACE</t>
  </si>
  <si>
    <t>PT0002002</t>
  </si>
  <si>
    <t>POTA ANILLA RECORTE 3X7.5 KG SIN GLACE C</t>
  </si>
  <si>
    <t>PT0002795</t>
  </si>
  <si>
    <t>POTA FILETE C/M C/T INTERF 1.0-2.0 2X6KG</t>
  </si>
  <si>
    <t>OCEANO TRASLADO 12.12.2023</t>
  </si>
  <si>
    <t>PT0000482</t>
  </si>
  <si>
    <t>POTA TENTACULO BAILARINA S/R C/U C/V 1.0</t>
  </si>
  <si>
    <t>PT0000708</t>
  </si>
  <si>
    <t>POTA NUCA C/MARIPOSA C/C 300-500 A 3X7.5</t>
  </si>
  <si>
    <t>PT0001107</t>
  </si>
  <si>
    <t>POTA ANILLAS BLANCAS  MIX 6-13 2x10LB</t>
  </si>
  <si>
    <t>PT0001240</t>
  </si>
  <si>
    <t>POTA REPRODUCTOR INDIV. S/U S/V A 3 X 7.</t>
  </si>
  <si>
    <t>PT0001643</t>
  </si>
  <si>
    <t>POTA ALETA ENTERA/CORTADA C/C 200-300 A</t>
  </si>
  <si>
    <t>PT0001644</t>
  </si>
  <si>
    <t>POTA ALETA ENTERA/CORTADA C/C 300-UP A 3</t>
  </si>
  <si>
    <t>PT0001974</t>
  </si>
  <si>
    <t>POTA ANILLAS BLANCAS MIXTA C/TTO IQF 2.5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</si>
  <si>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</si>
  <si>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</si>
  <si>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</si>
  <si>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</si>
  <si>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</si>
  <si>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</si>
  <si>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</si>
  <si>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</si>
  <si>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</si>
  <si>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</si>
  <si>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</si>
  <si>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Prefactura de servicio  Almacenamiento - CD Diciembre 2023</t>
  </si>
  <si>
    <t>Almacenamiento fijo Diciembre</t>
  </si>
  <si>
    <t>Resumen Diciembre 2023:</t>
  </si>
  <si>
    <t>Facturación  al 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</si>
</sst>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28" borderId="5" xfId="1" applyFont="1" applyFill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19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21" xfId="0" applyFont="1" applyBorder="1"/>
    <xf numFmtId="0" fontId="39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0" borderId="2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9" borderId="23" xfId="0" applyFont="1" applyFill="1" applyBorder="1"/>
    <xf numFmtId="0" fontId="3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175" fontId="39" fillId="28" borderId="24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F75BA-830D-48B5-B587-4A9CDE80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29808" cy="3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P108"/>
  <sheetViews>
    <sheetView showGridLines="0" topLeftCell="A23" zoomScale="55" zoomScaleNormal="55" workbookViewId="0">
      <selection activeCell="B102" sqref="B102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32.8867187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6384" width="11.44140625" style="1"/>
  </cols>
  <sheetData>
    <row r="1" spans="2:16">
      <c r="H1" s="2" t="s">
        <v>0</v>
      </c>
    </row>
    <row r="2" spans="2:16" ht="18">
      <c r="F2" s="15" t="s">
        <v>49</v>
      </c>
      <c r="K2" s="7"/>
      <c r="L2" s="7"/>
    </row>
    <row r="3" spans="2:16">
      <c r="E3" s="6"/>
      <c r="K3" s="7"/>
      <c r="L3" s="7"/>
    </row>
    <row r="4" spans="2:16">
      <c r="E4" s="6"/>
      <c r="K4" s="7"/>
      <c r="L4" s="7"/>
    </row>
    <row r="5" spans="2:16">
      <c r="E5" s="6"/>
      <c r="K5" s="7"/>
      <c r="L5" s="7"/>
    </row>
    <row r="6" spans="2:16">
      <c r="B6" s="40" t="s">
        <v>24</v>
      </c>
      <c r="E6" s="6"/>
      <c r="K6" s="7"/>
      <c r="L6" s="7"/>
    </row>
    <row r="7" spans="2:16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16" s="8" customFormat="1" ht="31.5" hidden="1" customHeight="1" outlineLevel="1">
      <c r="B8" s="26" t="s">
        <v>11</v>
      </c>
      <c r="C8" s="26" t="s">
        <v>23</v>
      </c>
      <c r="D8" s="26" t="s">
        <v>1</v>
      </c>
      <c r="E8" s="26" t="s">
        <v>2</v>
      </c>
      <c r="F8" s="26" t="s">
        <v>12</v>
      </c>
      <c r="G8" s="26" t="s">
        <v>13</v>
      </c>
      <c r="H8" s="26" t="s">
        <v>4</v>
      </c>
      <c r="I8" s="26" t="s">
        <v>14</v>
      </c>
      <c r="J8" s="27" t="s">
        <v>15</v>
      </c>
      <c r="K8" s="28" t="s">
        <v>25</v>
      </c>
      <c r="L8" s="28" t="s">
        <v>16</v>
      </c>
      <c r="M8" s="29" t="s">
        <v>7</v>
      </c>
      <c r="N8" s="16" t="s">
        <v>22</v>
      </c>
      <c r="O8" s="26" t="s">
        <v>17</v>
      </c>
      <c r="P8" s="26" t="s">
        <v>5</v>
      </c>
    </row>
    <row r="9" spans="2:16" s="8" customFormat="1" hidden="1" outlineLevel="1">
      <c r="B9" s="17"/>
      <c r="C9" s="18">
        <f t="shared" ref="C9:C10" si="0">+WEEKNUM(B9)</f>
        <v>0</v>
      </c>
      <c r="D9" s="17" t="s">
        <v>20</v>
      </c>
      <c r="E9" s="18" t="str">
        <f t="shared" ref="E9:E10" si="1">+TEXT(B9,"dddd")</f>
        <v>sábado</v>
      </c>
      <c r="F9" s="18"/>
      <c r="G9" s="18"/>
      <c r="H9" s="18"/>
      <c r="I9" s="53" t="s">
        <v>28</v>
      </c>
      <c r="J9" s="19"/>
      <c r="K9" s="23"/>
      <c r="L9" s="19"/>
      <c r="M9" s="20">
        <f t="shared" ref="M9:M11" si="2">K9*L9/1000</f>
        <v>0</v>
      </c>
      <c r="N9" s="21">
        <v>7.8</v>
      </c>
      <c r="O9" s="22">
        <f t="shared" ref="O9:O11" si="3">+N9*J9</f>
        <v>0</v>
      </c>
      <c r="P9" s="22">
        <f t="shared" ref="P9:P11" si="4">+SUM(O9)</f>
        <v>0</v>
      </c>
    </row>
    <row r="10" spans="2:16" s="8" customFormat="1" hidden="1" outlineLevel="1">
      <c r="B10" s="17"/>
      <c r="C10" s="18">
        <f t="shared" si="0"/>
        <v>0</v>
      </c>
      <c r="D10" s="17" t="s">
        <v>20</v>
      </c>
      <c r="E10" s="18" t="str">
        <f t="shared" si="1"/>
        <v>sábado</v>
      </c>
      <c r="F10" s="18"/>
      <c r="G10" s="18"/>
      <c r="H10" s="18"/>
      <c r="I10" s="53" t="s">
        <v>28</v>
      </c>
      <c r="J10" s="19"/>
      <c r="K10" s="19"/>
      <c r="L10" s="19"/>
      <c r="M10" s="20">
        <f t="shared" si="2"/>
        <v>0</v>
      </c>
      <c r="N10" s="21">
        <v>7.8</v>
      </c>
      <c r="O10" s="22">
        <f t="shared" si="3"/>
        <v>0</v>
      </c>
      <c r="P10" s="22">
        <f t="shared" si="4"/>
        <v>0</v>
      </c>
    </row>
    <row r="11" spans="2:16" s="8" customFormat="1" hidden="1" outlineLevel="1">
      <c r="B11" s="17"/>
      <c r="C11" s="18"/>
      <c r="D11" s="17"/>
      <c r="E11" s="18"/>
      <c r="F11" s="18"/>
      <c r="G11" s="18"/>
      <c r="H11" s="18"/>
      <c r="I11" s="53" t="s">
        <v>28</v>
      </c>
      <c r="J11" s="19"/>
      <c r="K11" s="19"/>
      <c r="L11" s="19"/>
      <c r="M11" s="20">
        <f t="shared" si="2"/>
        <v>0</v>
      </c>
      <c r="N11" s="21">
        <v>7.8</v>
      </c>
      <c r="O11" s="22">
        <f t="shared" si="3"/>
        <v>0</v>
      </c>
      <c r="P11" s="22">
        <f t="shared" si="4"/>
        <v>0</v>
      </c>
    </row>
    <row r="12" spans="2:16" s="8" customFormat="1" hidden="1" outlineLevel="1">
      <c r="B12" s="31" t="s">
        <v>7</v>
      </c>
      <c r="C12" s="31"/>
      <c r="D12" s="31"/>
      <c r="E12" s="31"/>
      <c r="F12" s="32"/>
      <c r="G12" s="32"/>
      <c r="H12" s="33"/>
      <c r="I12" s="33"/>
      <c r="J12" s="34">
        <f>SUM(J9:J11)</f>
        <v>0</v>
      </c>
      <c r="K12" s="34">
        <f>SUM(K9:K11)</f>
        <v>0</v>
      </c>
      <c r="L12" s="35"/>
      <c r="M12" s="34">
        <f>SUM(M9:M11)</f>
        <v>0</v>
      </c>
      <c r="N12" s="34"/>
      <c r="O12" s="34">
        <f>SUM(O9:O11)</f>
        <v>0</v>
      </c>
      <c r="P12" s="34">
        <f>SUM(P9:P11)</f>
        <v>0</v>
      </c>
    </row>
    <row r="13" spans="2:16" s="8" customFormat="1" collapsed="1">
      <c r="B13" s="9"/>
      <c r="C13" s="9"/>
      <c r="D13" s="9"/>
      <c r="E13" s="9"/>
      <c r="F13" s="10"/>
      <c r="G13" s="10"/>
      <c r="H13" s="11"/>
      <c r="I13" s="11"/>
      <c r="J13" s="12"/>
      <c r="K13" s="12"/>
      <c r="L13" s="12"/>
      <c r="M13" s="12"/>
      <c r="N13" s="13"/>
      <c r="O13" s="13"/>
      <c r="P13" s="13"/>
    </row>
    <row r="14" spans="2:16" s="8" customFormat="1">
      <c r="B14" s="26" t="s">
        <v>11</v>
      </c>
      <c r="C14" s="26" t="s">
        <v>23</v>
      </c>
      <c r="D14" s="26" t="s">
        <v>1</v>
      </c>
      <c r="E14" s="26" t="s">
        <v>2</v>
      </c>
      <c r="F14" s="26" t="s">
        <v>12</v>
      </c>
      <c r="G14" s="26" t="s">
        <v>13</v>
      </c>
      <c r="H14" s="26" t="s">
        <v>4</v>
      </c>
      <c r="I14" s="26" t="s">
        <v>14</v>
      </c>
      <c r="J14" s="27" t="s">
        <v>15</v>
      </c>
      <c r="K14" s="28" t="s">
        <v>25</v>
      </c>
      <c r="L14" s="28" t="s">
        <v>16</v>
      </c>
      <c r="M14" s="29" t="s">
        <v>7</v>
      </c>
      <c r="N14" s="16" t="s">
        <v>22</v>
      </c>
      <c r="O14" s="26" t="s">
        <v>17</v>
      </c>
      <c r="P14" s="26" t="s">
        <v>5</v>
      </c>
    </row>
    <row r="15" spans="2:16" s="8" customFormat="1">
      <c r="B15" s="17">
        <v>45261</v>
      </c>
      <c r="C15" s="18">
        <f t="shared" ref="C15:C16" si="5">+WEEKNUM(B15)</f>
        <v>48</v>
      </c>
      <c r="D15" s="17" t="s">
        <v>20</v>
      </c>
      <c r="E15" s="18" t="str">
        <f t="shared" ref="E15:E16" si="6">+TEXT(B15,"dddd")</f>
        <v>viernes</v>
      </c>
      <c r="F15" s="18" t="s">
        <v>50</v>
      </c>
      <c r="G15" s="18" t="s">
        <v>33</v>
      </c>
      <c r="H15" s="18" t="s">
        <v>34</v>
      </c>
      <c r="I15" s="53" t="s">
        <v>27</v>
      </c>
      <c r="J15" s="19">
        <v>26</v>
      </c>
      <c r="K15" s="23">
        <v>645</v>
      </c>
      <c r="L15" s="19">
        <v>25</v>
      </c>
      <c r="M15" s="20">
        <f t="shared" ref="M15:M16" si="7">K15*L15/1000</f>
        <v>16.125</v>
      </c>
      <c r="N15" s="21">
        <v>5</v>
      </c>
      <c r="O15" s="22">
        <f t="shared" ref="O15:O16" si="8">+N15*J15</f>
        <v>130</v>
      </c>
      <c r="P15" s="22">
        <f t="shared" ref="P15:P16" si="9">+SUM(O15)</f>
        <v>130</v>
      </c>
    </row>
    <row r="16" spans="2:16" s="8" customFormat="1">
      <c r="B16" s="17">
        <v>45261</v>
      </c>
      <c r="C16" s="18">
        <f t="shared" si="5"/>
        <v>48</v>
      </c>
      <c r="D16" s="17" t="s">
        <v>20</v>
      </c>
      <c r="E16" s="18" t="str">
        <f t="shared" si="6"/>
        <v>viernes</v>
      </c>
      <c r="F16" s="18" t="s">
        <v>50</v>
      </c>
      <c r="G16" s="18" t="s">
        <v>35</v>
      </c>
      <c r="H16" s="18" t="s">
        <v>36</v>
      </c>
      <c r="I16" s="53" t="s">
        <v>27</v>
      </c>
      <c r="J16" s="19">
        <v>1</v>
      </c>
      <c r="K16" s="23">
        <v>24</v>
      </c>
      <c r="L16" s="19">
        <v>25</v>
      </c>
      <c r="M16" s="20">
        <f t="shared" si="7"/>
        <v>0.6</v>
      </c>
      <c r="N16" s="21">
        <v>5</v>
      </c>
      <c r="O16" s="22">
        <f t="shared" si="8"/>
        <v>5</v>
      </c>
      <c r="P16" s="22">
        <f t="shared" si="9"/>
        <v>5</v>
      </c>
    </row>
    <row r="17" spans="2:16" s="8" customFormat="1">
      <c r="B17" s="17">
        <v>45265</v>
      </c>
      <c r="C17" s="18">
        <f t="shared" ref="C17:C28" si="10">+WEEKNUM(B17)</f>
        <v>49</v>
      </c>
      <c r="D17" s="17" t="s">
        <v>20</v>
      </c>
      <c r="E17" s="18" t="str">
        <f t="shared" ref="E17:E28" si="11">+TEXT(B17,"dddd")</f>
        <v>martes</v>
      </c>
      <c r="F17" s="18" t="s">
        <v>51</v>
      </c>
      <c r="G17" s="18" t="s">
        <v>37</v>
      </c>
      <c r="H17" s="18" t="s">
        <v>45</v>
      </c>
      <c r="I17" s="53" t="s">
        <v>27</v>
      </c>
      <c r="J17" s="19">
        <v>3</v>
      </c>
      <c r="K17" s="23">
        <v>54</v>
      </c>
      <c r="L17" s="19">
        <v>25</v>
      </c>
      <c r="M17" s="20">
        <f t="shared" ref="M17:M45" si="12">K17*L17/1000</f>
        <v>1.35</v>
      </c>
      <c r="N17" s="21">
        <v>5</v>
      </c>
      <c r="O17" s="22">
        <f t="shared" ref="O17:O28" si="13">+N17*J17</f>
        <v>15</v>
      </c>
      <c r="P17" s="22">
        <f t="shared" ref="P17:P28" si="14">+SUM(O17)</f>
        <v>15</v>
      </c>
    </row>
    <row r="18" spans="2:16" s="8" customFormat="1">
      <c r="B18" s="17">
        <v>45265</v>
      </c>
      <c r="C18" s="18">
        <f t="shared" si="10"/>
        <v>49</v>
      </c>
      <c r="D18" s="17" t="s">
        <v>20</v>
      </c>
      <c r="E18" s="18" t="str">
        <f t="shared" si="11"/>
        <v>martes</v>
      </c>
      <c r="F18" s="18" t="s">
        <v>51</v>
      </c>
      <c r="G18" s="18" t="s">
        <v>54</v>
      </c>
      <c r="H18" s="18" t="s">
        <v>55</v>
      </c>
      <c r="I18" s="53" t="s">
        <v>27</v>
      </c>
      <c r="J18" s="19">
        <v>1</v>
      </c>
      <c r="K18" s="23">
        <v>42</v>
      </c>
      <c r="L18" s="19">
        <v>22.5</v>
      </c>
      <c r="M18" s="20">
        <f t="shared" si="12"/>
        <v>0.94499999999999995</v>
      </c>
      <c r="N18" s="21">
        <v>5</v>
      </c>
      <c r="O18" s="22">
        <f t="shared" si="13"/>
        <v>5</v>
      </c>
      <c r="P18" s="22">
        <f t="shared" si="14"/>
        <v>5</v>
      </c>
    </row>
    <row r="19" spans="2:16" s="8" customFormat="1">
      <c r="B19" s="17">
        <v>45265</v>
      </c>
      <c r="C19" s="18">
        <f t="shared" si="10"/>
        <v>49</v>
      </c>
      <c r="D19" s="17" t="s">
        <v>20</v>
      </c>
      <c r="E19" s="18" t="str">
        <f t="shared" si="11"/>
        <v>martes</v>
      </c>
      <c r="F19" s="18" t="s">
        <v>51</v>
      </c>
      <c r="G19" s="18" t="s">
        <v>56</v>
      </c>
      <c r="H19" s="18" t="s">
        <v>57</v>
      </c>
      <c r="I19" s="53" t="s">
        <v>27</v>
      </c>
      <c r="J19" s="19">
        <v>2</v>
      </c>
      <c r="K19" s="23">
        <v>84</v>
      </c>
      <c r="L19" s="19">
        <v>21</v>
      </c>
      <c r="M19" s="20">
        <f t="shared" si="12"/>
        <v>1.764</v>
      </c>
      <c r="N19" s="21">
        <v>5</v>
      </c>
      <c r="O19" s="22">
        <f t="shared" si="13"/>
        <v>10</v>
      </c>
      <c r="P19" s="22">
        <f t="shared" si="14"/>
        <v>10</v>
      </c>
    </row>
    <row r="20" spans="2:16" s="8" customFormat="1">
      <c r="B20" s="17">
        <v>45265</v>
      </c>
      <c r="C20" s="18">
        <f t="shared" si="10"/>
        <v>49</v>
      </c>
      <c r="D20" s="17" t="s">
        <v>20</v>
      </c>
      <c r="E20" s="18" t="str">
        <f t="shared" si="11"/>
        <v>martes</v>
      </c>
      <c r="F20" s="18" t="s">
        <v>51</v>
      </c>
      <c r="G20" s="18" t="s">
        <v>58</v>
      </c>
      <c r="H20" s="18" t="s">
        <v>59</v>
      </c>
      <c r="I20" s="53" t="s">
        <v>27</v>
      </c>
      <c r="J20" s="19">
        <v>1</v>
      </c>
      <c r="K20" s="23">
        <v>42</v>
      </c>
      <c r="L20" s="19">
        <v>21</v>
      </c>
      <c r="M20" s="20">
        <f t="shared" si="12"/>
        <v>0.88200000000000001</v>
      </c>
      <c r="N20" s="21">
        <v>5</v>
      </c>
      <c r="O20" s="22">
        <f t="shared" si="13"/>
        <v>5</v>
      </c>
      <c r="P20" s="22">
        <f t="shared" si="14"/>
        <v>5</v>
      </c>
    </row>
    <row r="21" spans="2:16" s="8" customFormat="1">
      <c r="B21" s="17">
        <v>45265</v>
      </c>
      <c r="C21" s="18">
        <f t="shared" si="10"/>
        <v>49</v>
      </c>
      <c r="D21" s="17" t="s">
        <v>20</v>
      </c>
      <c r="E21" s="18" t="str">
        <f t="shared" si="11"/>
        <v>martes</v>
      </c>
      <c r="F21" s="18" t="s">
        <v>51</v>
      </c>
      <c r="G21" s="18" t="s">
        <v>30</v>
      </c>
      <c r="H21" s="18" t="s">
        <v>31</v>
      </c>
      <c r="I21" s="53" t="s">
        <v>27</v>
      </c>
      <c r="J21" s="19">
        <v>1</v>
      </c>
      <c r="K21" s="23">
        <v>24</v>
      </c>
      <c r="L21" s="19">
        <v>25</v>
      </c>
      <c r="M21" s="20">
        <f t="shared" si="12"/>
        <v>0.6</v>
      </c>
      <c r="N21" s="21">
        <v>5</v>
      </c>
      <c r="O21" s="22">
        <f t="shared" si="13"/>
        <v>5</v>
      </c>
      <c r="P21" s="22">
        <f t="shared" si="14"/>
        <v>5</v>
      </c>
    </row>
    <row r="22" spans="2:16" s="8" customFormat="1">
      <c r="B22" s="17">
        <v>45265</v>
      </c>
      <c r="C22" s="18">
        <f t="shared" si="10"/>
        <v>49</v>
      </c>
      <c r="D22" s="17" t="s">
        <v>20</v>
      </c>
      <c r="E22" s="18" t="str">
        <f t="shared" si="11"/>
        <v>martes</v>
      </c>
      <c r="F22" s="18" t="s">
        <v>51</v>
      </c>
      <c r="G22" s="18" t="s">
        <v>33</v>
      </c>
      <c r="H22" s="18" t="s">
        <v>34</v>
      </c>
      <c r="I22" s="53" t="s">
        <v>27</v>
      </c>
      <c r="J22" s="19">
        <v>3</v>
      </c>
      <c r="K22" s="23">
        <v>72</v>
      </c>
      <c r="L22" s="19">
        <v>25</v>
      </c>
      <c r="M22" s="20">
        <f t="shared" si="12"/>
        <v>1.8</v>
      </c>
      <c r="N22" s="21">
        <v>5</v>
      </c>
      <c r="O22" s="22">
        <f t="shared" si="13"/>
        <v>15</v>
      </c>
      <c r="P22" s="22">
        <f t="shared" si="14"/>
        <v>15</v>
      </c>
    </row>
    <row r="23" spans="2:16" s="8" customFormat="1">
      <c r="B23" s="17">
        <v>45265</v>
      </c>
      <c r="C23" s="18">
        <f t="shared" si="10"/>
        <v>49</v>
      </c>
      <c r="D23" s="17" t="s">
        <v>20</v>
      </c>
      <c r="E23" s="18" t="str">
        <f t="shared" si="11"/>
        <v>martes</v>
      </c>
      <c r="F23" s="18" t="s">
        <v>51</v>
      </c>
      <c r="G23" s="18" t="s">
        <v>39</v>
      </c>
      <c r="H23" s="18" t="s">
        <v>40</v>
      </c>
      <c r="I23" s="53" t="s">
        <v>27</v>
      </c>
      <c r="J23" s="19">
        <v>10</v>
      </c>
      <c r="K23" s="23">
        <v>504</v>
      </c>
      <c r="L23" s="19">
        <v>15</v>
      </c>
      <c r="M23" s="20">
        <f t="shared" si="12"/>
        <v>7.56</v>
      </c>
      <c r="N23" s="21">
        <v>5</v>
      </c>
      <c r="O23" s="22">
        <f t="shared" si="13"/>
        <v>50</v>
      </c>
      <c r="P23" s="22">
        <f t="shared" si="14"/>
        <v>50</v>
      </c>
    </row>
    <row r="24" spans="2:16" s="8" customFormat="1">
      <c r="B24" s="17">
        <v>45265</v>
      </c>
      <c r="C24" s="18">
        <f t="shared" si="10"/>
        <v>49</v>
      </c>
      <c r="D24" s="17" t="s">
        <v>20</v>
      </c>
      <c r="E24" s="18" t="str">
        <f t="shared" si="11"/>
        <v>martes</v>
      </c>
      <c r="F24" s="18" t="s">
        <v>51</v>
      </c>
      <c r="G24" s="18" t="s">
        <v>60</v>
      </c>
      <c r="H24" s="18" t="s">
        <v>61</v>
      </c>
      <c r="I24" s="53" t="s">
        <v>27</v>
      </c>
      <c r="J24" s="19">
        <v>4</v>
      </c>
      <c r="K24" s="23">
        <v>167</v>
      </c>
      <c r="L24" s="19">
        <v>21</v>
      </c>
      <c r="M24" s="20">
        <f t="shared" si="12"/>
        <v>3.5070000000000001</v>
      </c>
      <c r="N24" s="21">
        <v>5</v>
      </c>
      <c r="O24" s="22">
        <f t="shared" si="13"/>
        <v>20</v>
      </c>
      <c r="P24" s="22">
        <f t="shared" si="14"/>
        <v>20</v>
      </c>
    </row>
    <row r="25" spans="2:16" s="8" customFormat="1">
      <c r="B25" s="17">
        <v>45266</v>
      </c>
      <c r="C25" s="18">
        <f t="shared" si="10"/>
        <v>49</v>
      </c>
      <c r="D25" s="17" t="s">
        <v>20</v>
      </c>
      <c r="E25" s="18" t="str">
        <f t="shared" si="11"/>
        <v>miércoles</v>
      </c>
      <c r="F25" s="18" t="s">
        <v>52</v>
      </c>
      <c r="G25" s="18" t="s">
        <v>62</v>
      </c>
      <c r="H25" s="18" t="s">
        <v>63</v>
      </c>
      <c r="I25" s="53" t="s">
        <v>27</v>
      </c>
      <c r="J25" s="19">
        <v>9</v>
      </c>
      <c r="K25" s="23">
        <v>316</v>
      </c>
      <c r="L25" s="19">
        <v>22.5</v>
      </c>
      <c r="M25" s="20">
        <f t="shared" si="12"/>
        <v>7.11</v>
      </c>
      <c r="N25" s="21">
        <v>5</v>
      </c>
      <c r="O25" s="22">
        <f t="shared" si="13"/>
        <v>45</v>
      </c>
      <c r="P25" s="22">
        <f t="shared" si="14"/>
        <v>45</v>
      </c>
    </row>
    <row r="26" spans="2:16" s="8" customFormat="1">
      <c r="B26" s="17">
        <v>45266</v>
      </c>
      <c r="C26" s="18">
        <f t="shared" si="10"/>
        <v>49</v>
      </c>
      <c r="D26" s="17" t="s">
        <v>20</v>
      </c>
      <c r="E26" s="18" t="str">
        <f t="shared" si="11"/>
        <v>miércoles</v>
      </c>
      <c r="F26" s="18" t="s">
        <v>52</v>
      </c>
      <c r="G26" s="18" t="s">
        <v>64</v>
      </c>
      <c r="H26" s="18" t="s">
        <v>65</v>
      </c>
      <c r="I26" s="53" t="s">
        <v>27</v>
      </c>
      <c r="J26" s="19">
        <v>2</v>
      </c>
      <c r="K26" s="23">
        <v>23</v>
      </c>
      <c r="L26" s="19">
        <v>20</v>
      </c>
      <c r="M26" s="20">
        <f t="shared" si="12"/>
        <v>0.46</v>
      </c>
      <c r="N26" s="21">
        <v>5</v>
      </c>
      <c r="O26" s="22">
        <f t="shared" si="13"/>
        <v>10</v>
      </c>
      <c r="P26" s="22">
        <f t="shared" si="14"/>
        <v>10</v>
      </c>
    </row>
    <row r="27" spans="2:16" s="8" customFormat="1">
      <c r="B27" s="17">
        <v>45266</v>
      </c>
      <c r="C27" s="18">
        <f t="shared" si="10"/>
        <v>49</v>
      </c>
      <c r="D27" s="17" t="s">
        <v>20</v>
      </c>
      <c r="E27" s="18" t="str">
        <f t="shared" si="11"/>
        <v>miércoles</v>
      </c>
      <c r="F27" s="18" t="s">
        <v>52</v>
      </c>
      <c r="G27" s="18" t="s">
        <v>66</v>
      </c>
      <c r="H27" s="18" t="s">
        <v>67</v>
      </c>
      <c r="I27" s="53" t="s">
        <v>27</v>
      </c>
      <c r="J27" s="19">
        <v>1</v>
      </c>
      <c r="K27" s="23">
        <v>22</v>
      </c>
      <c r="L27" s="19">
        <v>20</v>
      </c>
      <c r="M27" s="20">
        <f t="shared" si="12"/>
        <v>0.44</v>
      </c>
      <c r="N27" s="21">
        <v>5</v>
      </c>
      <c r="O27" s="22">
        <f t="shared" si="13"/>
        <v>5</v>
      </c>
      <c r="P27" s="22">
        <f t="shared" si="14"/>
        <v>5</v>
      </c>
    </row>
    <row r="28" spans="2:16" s="8" customFormat="1">
      <c r="B28" s="17">
        <v>45266</v>
      </c>
      <c r="C28" s="18">
        <f t="shared" si="10"/>
        <v>49</v>
      </c>
      <c r="D28" s="17" t="s">
        <v>20</v>
      </c>
      <c r="E28" s="18" t="str">
        <f t="shared" si="11"/>
        <v>miércoles</v>
      </c>
      <c r="F28" s="18" t="s">
        <v>52</v>
      </c>
      <c r="G28" s="18" t="s">
        <v>43</v>
      </c>
      <c r="H28" s="18" t="s">
        <v>44</v>
      </c>
      <c r="I28" s="53" t="s">
        <v>27</v>
      </c>
      <c r="J28" s="19">
        <v>5</v>
      </c>
      <c r="K28" s="23">
        <v>112</v>
      </c>
      <c r="L28" s="19">
        <v>21</v>
      </c>
      <c r="M28" s="20">
        <f t="shared" si="12"/>
        <v>2.3519999999999999</v>
      </c>
      <c r="N28" s="21">
        <v>5</v>
      </c>
      <c r="O28" s="22">
        <f t="shared" si="13"/>
        <v>25</v>
      </c>
      <c r="P28" s="22">
        <f t="shared" si="14"/>
        <v>25</v>
      </c>
    </row>
    <row r="29" spans="2:16" s="8" customFormat="1">
      <c r="B29" s="17">
        <v>45266</v>
      </c>
      <c r="C29" s="18">
        <f t="shared" ref="C29:C33" si="15">+WEEKNUM(B29)</f>
        <v>49</v>
      </c>
      <c r="D29" s="17" t="s">
        <v>20</v>
      </c>
      <c r="E29" s="18" t="str">
        <f t="shared" ref="E29:E33" si="16">+TEXT(B29,"dddd")</f>
        <v>miércoles</v>
      </c>
      <c r="F29" s="18" t="s">
        <v>52</v>
      </c>
      <c r="G29" s="18" t="s">
        <v>68</v>
      </c>
      <c r="H29" s="18" t="s">
        <v>69</v>
      </c>
      <c r="I29" s="53" t="s">
        <v>27</v>
      </c>
      <c r="J29" s="19">
        <v>1</v>
      </c>
      <c r="K29" s="23">
        <v>39</v>
      </c>
      <c r="L29" s="19">
        <v>20</v>
      </c>
      <c r="M29" s="20">
        <f t="shared" si="12"/>
        <v>0.78</v>
      </c>
      <c r="N29" s="21">
        <v>5</v>
      </c>
      <c r="O29" s="22">
        <f t="shared" ref="O29:O33" si="17">+N29*J29</f>
        <v>5</v>
      </c>
      <c r="P29" s="22">
        <f t="shared" ref="P29:P33" si="18">+SUM(O29)</f>
        <v>5</v>
      </c>
    </row>
    <row r="30" spans="2:16" s="8" customFormat="1">
      <c r="B30" s="17">
        <v>45266</v>
      </c>
      <c r="C30" s="18">
        <f t="shared" si="15"/>
        <v>49</v>
      </c>
      <c r="D30" s="17" t="s">
        <v>20</v>
      </c>
      <c r="E30" s="18" t="str">
        <f t="shared" si="16"/>
        <v>miércoles</v>
      </c>
      <c r="F30" s="18" t="s">
        <v>52</v>
      </c>
      <c r="G30" s="18" t="s">
        <v>70</v>
      </c>
      <c r="H30" s="18" t="s">
        <v>71</v>
      </c>
      <c r="I30" s="53" t="s">
        <v>27</v>
      </c>
      <c r="J30" s="19">
        <v>7</v>
      </c>
      <c r="K30" s="23">
        <v>266</v>
      </c>
      <c r="L30" s="19">
        <v>21</v>
      </c>
      <c r="M30" s="20">
        <f t="shared" si="12"/>
        <v>5.5860000000000003</v>
      </c>
      <c r="N30" s="21">
        <v>5</v>
      </c>
      <c r="O30" s="22">
        <f t="shared" si="17"/>
        <v>35</v>
      </c>
      <c r="P30" s="22">
        <f t="shared" si="18"/>
        <v>35</v>
      </c>
    </row>
    <row r="31" spans="2:16" s="8" customFormat="1">
      <c r="B31" s="17">
        <v>45266</v>
      </c>
      <c r="C31" s="18">
        <f t="shared" si="15"/>
        <v>49</v>
      </c>
      <c r="D31" s="17" t="s">
        <v>20</v>
      </c>
      <c r="E31" s="18" t="str">
        <f t="shared" si="16"/>
        <v>miércoles</v>
      </c>
      <c r="F31" s="18" t="s">
        <v>52</v>
      </c>
      <c r="G31" s="18" t="s">
        <v>72</v>
      </c>
      <c r="H31" s="18" t="s">
        <v>73</v>
      </c>
      <c r="I31" s="53" t="s">
        <v>27</v>
      </c>
      <c r="J31" s="19">
        <v>1</v>
      </c>
      <c r="K31" s="23">
        <v>42</v>
      </c>
      <c r="L31" s="19">
        <v>22.5</v>
      </c>
      <c r="M31" s="20">
        <f t="shared" si="12"/>
        <v>0.94499999999999995</v>
      </c>
      <c r="N31" s="21">
        <v>5</v>
      </c>
      <c r="O31" s="22">
        <f t="shared" si="17"/>
        <v>5</v>
      </c>
      <c r="P31" s="22">
        <f t="shared" si="18"/>
        <v>5</v>
      </c>
    </row>
    <row r="32" spans="2:16" s="8" customFormat="1">
      <c r="B32" s="17">
        <v>45266</v>
      </c>
      <c r="C32" s="18">
        <f t="shared" si="15"/>
        <v>49</v>
      </c>
      <c r="D32" s="17" t="s">
        <v>20</v>
      </c>
      <c r="E32" s="18" t="str">
        <f t="shared" si="16"/>
        <v>miércoles</v>
      </c>
      <c r="F32" s="18" t="s">
        <v>52</v>
      </c>
      <c r="G32" s="18" t="s">
        <v>74</v>
      </c>
      <c r="H32" s="18" t="s">
        <v>75</v>
      </c>
      <c r="I32" s="53" t="s">
        <v>27</v>
      </c>
      <c r="J32" s="19">
        <v>2</v>
      </c>
      <c r="K32" s="23">
        <v>74</v>
      </c>
      <c r="L32" s="19">
        <v>22.5</v>
      </c>
      <c r="M32" s="20">
        <f t="shared" si="12"/>
        <v>1.665</v>
      </c>
      <c r="N32" s="21">
        <v>5</v>
      </c>
      <c r="O32" s="22">
        <f t="shared" si="17"/>
        <v>10</v>
      </c>
      <c r="P32" s="22">
        <f t="shared" si="18"/>
        <v>10</v>
      </c>
    </row>
    <row r="33" spans="1:16" s="8" customFormat="1">
      <c r="B33" s="17">
        <v>45267</v>
      </c>
      <c r="C33" s="18">
        <f t="shared" si="15"/>
        <v>49</v>
      </c>
      <c r="D33" s="17" t="s">
        <v>20</v>
      </c>
      <c r="E33" s="18" t="str">
        <f t="shared" si="16"/>
        <v>jueves</v>
      </c>
      <c r="F33" s="18" t="s">
        <v>53</v>
      </c>
      <c r="G33" s="18" t="s">
        <v>76</v>
      </c>
      <c r="H33" s="18" t="s">
        <v>77</v>
      </c>
      <c r="I33" s="53" t="s">
        <v>27</v>
      </c>
      <c r="J33" s="19">
        <v>26</v>
      </c>
      <c r="K33" s="23">
        <v>1256</v>
      </c>
      <c r="L33" s="19">
        <v>12</v>
      </c>
      <c r="M33" s="20">
        <f t="shared" si="12"/>
        <v>15.071999999999999</v>
      </c>
      <c r="N33" s="21">
        <v>5</v>
      </c>
      <c r="O33" s="22">
        <f t="shared" si="17"/>
        <v>130</v>
      </c>
      <c r="P33" s="22">
        <f t="shared" si="18"/>
        <v>130</v>
      </c>
    </row>
    <row r="34" spans="1:16" s="8" customFormat="1">
      <c r="B34" s="17">
        <v>45272</v>
      </c>
      <c r="C34" s="18">
        <f t="shared" ref="C34:C45" si="19">+WEEKNUM(B34)</f>
        <v>50</v>
      </c>
      <c r="D34" s="17" t="s">
        <v>20</v>
      </c>
      <c r="E34" s="18" t="str">
        <f t="shared" ref="E34:E45" si="20">+TEXT(B34,"dddd")</f>
        <v>martes</v>
      </c>
      <c r="F34" s="18" t="s">
        <v>78</v>
      </c>
      <c r="G34" s="18" t="s">
        <v>79</v>
      </c>
      <c r="H34" s="18" t="s">
        <v>80</v>
      </c>
      <c r="I34" s="53" t="s">
        <v>27</v>
      </c>
      <c r="J34" s="19">
        <v>1</v>
      </c>
      <c r="K34" s="23">
        <v>20</v>
      </c>
      <c r="L34" s="19">
        <v>22.5</v>
      </c>
      <c r="M34" s="20">
        <f t="shared" si="12"/>
        <v>0.45</v>
      </c>
      <c r="N34" s="21">
        <v>5</v>
      </c>
      <c r="O34" s="22">
        <f t="shared" ref="O34:O45" si="21">+N34*J34</f>
        <v>5</v>
      </c>
      <c r="P34" s="22">
        <f t="shared" ref="P34:P45" si="22">+SUM(O34)</f>
        <v>5</v>
      </c>
    </row>
    <row r="35" spans="1:16" s="8" customFormat="1">
      <c r="B35" s="17">
        <v>45272</v>
      </c>
      <c r="C35" s="18">
        <f t="shared" si="19"/>
        <v>50</v>
      </c>
      <c r="D35" s="17" t="s">
        <v>20</v>
      </c>
      <c r="E35" s="18" t="str">
        <f t="shared" si="20"/>
        <v>martes</v>
      </c>
      <c r="F35" s="18" t="s">
        <v>78</v>
      </c>
      <c r="G35" s="18" t="s">
        <v>81</v>
      </c>
      <c r="H35" s="18" t="s">
        <v>82</v>
      </c>
      <c r="I35" s="53" t="s">
        <v>27</v>
      </c>
      <c r="J35" s="19">
        <v>1</v>
      </c>
      <c r="K35" s="23">
        <v>1</v>
      </c>
      <c r="L35" s="19">
        <v>22.5</v>
      </c>
      <c r="M35" s="20">
        <f t="shared" si="12"/>
        <v>2.2499999999999999E-2</v>
      </c>
      <c r="N35" s="21">
        <v>5</v>
      </c>
      <c r="O35" s="22">
        <f t="shared" si="21"/>
        <v>5</v>
      </c>
      <c r="P35" s="22">
        <f t="shared" si="22"/>
        <v>5</v>
      </c>
    </row>
    <row r="36" spans="1:16" s="8" customFormat="1">
      <c r="B36" s="17">
        <v>45272</v>
      </c>
      <c r="C36" s="18">
        <f t="shared" si="19"/>
        <v>50</v>
      </c>
      <c r="D36" s="17" t="s">
        <v>20</v>
      </c>
      <c r="E36" s="18" t="str">
        <f t="shared" si="20"/>
        <v>martes</v>
      </c>
      <c r="F36" s="18" t="s">
        <v>78</v>
      </c>
      <c r="G36" s="18" t="s">
        <v>62</v>
      </c>
      <c r="H36" s="18" t="s">
        <v>63</v>
      </c>
      <c r="I36" s="53" t="s">
        <v>27</v>
      </c>
      <c r="J36" s="19">
        <v>1</v>
      </c>
      <c r="K36" s="23">
        <v>4</v>
      </c>
      <c r="L36" s="19">
        <v>22.5</v>
      </c>
      <c r="M36" s="20">
        <f t="shared" si="12"/>
        <v>0.09</v>
      </c>
      <c r="N36" s="21">
        <v>5</v>
      </c>
      <c r="O36" s="22">
        <f t="shared" si="21"/>
        <v>5</v>
      </c>
      <c r="P36" s="22">
        <f t="shared" si="22"/>
        <v>5</v>
      </c>
    </row>
    <row r="37" spans="1:16" s="8" customFormat="1">
      <c r="B37" s="17">
        <v>45272</v>
      </c>
      <c r="C37" s="18">
        <f t="shared" si="19"/>
        <v>50</v>
      </c>
      <c r="D37" s="17" t="s">
        <v>20</v>
      </c>
      <c r="E37" s="18" t="str">
        <f t="shared" si="20"/>
        <v>martes</v>
      </c>
      <c r="F37" s="18" t="s">
        <v>78</v>
      </c>
      <c r="G37" s="18" t="s">
        <v>83</v>
      </c>
      <c r="H37" s="18" t="s">
        <v>84</v>
      </c>
      <c r="I37" s="53" t="s">
        <v>27</v>
      </c>
      <c r="J37" s="19">
        <v>1</v>
      </c>
      <c r="K37" s="23">
        <v>31</v>
      </c>
      <c r="L37" s="19">
        <v>9.07</v>
      </c>
      <c r="M37" s="20">
        <f t="shared" si="12"/>
        <v>0.28117000000000003</v>
      </c>
      <c r="N37" s="21">
        <v>5</v>
      </c>
      <c r="O37" s="22">
        <f t="shared" si="21"/>
        <v>5</v>
      </c>
      <c r="P37" s="22">
        <f t="shared" si="22"/>
        <v>5</v>
      </c>
    </row>
    <row r="38" spans="1:16" s="8" customFormat="1">
      <c r="B38" s="17">
        <v>45272</v>
      </c>
      <c r="C38" s="18">
        <f t="shared" si="19"/>
        <v>50</v>
      </c>
      <c r="D38" s="17" t="s">
        <v>20</v>
      </c>
      <c r="E38" s="18" t="str">
        <f t="shared" si="20"/>
        <v>martes</v>
      </c>
      <c r="F38" s="18" t="s">
        <v>78</v>
      </c>
      <c r="G38" s="18" t="s">
        <v>85</v>
      </c>
      <c r="H38" s="18" t="s">
        <v>86</v>
      </c>
      <c r="I38" s="53" t="s">
        <v>27</v>
      </c>
      <c r="J38" s="19">
        <v>7</v>
      </c>
      <c r="K38" s="23">
        <v>43</v>
      </c>
      <c r="L38" s="19">
        <v>22.5</v>
      </c>
      <c r="M38" s="20">
        <f t="shared" si="12"/>
        <v>0.96750000000000003</v>
      </c>
      <c r="N38" s="21">
        <v>5</v>
      </c>
      <c r="O38" s="22">
        <f t="shared" si="21"/>
        <v>35</v>
      </c>
      <c r="P38" s="22">
        <f t="shared" si="22"/>
        <v>35</v>
      </c>
    </row>
    <row r="39" spans="1:16" s="8" customFormat="1">
      <c r="B39" s="17">
        <v>45272</v>
      </c>
      <c r="C39" s="18">
        <f t="shared" si="19"/>
        <v>50</v>
      </c>
      <c r="D39" s="17" t="s">
        <v>20</v>
      </c>
      <c r="E39" s="18" t="str">
        <f t="shared" si="20"/>
        <v>martes</v>
      </c>
      <c r="F39" s="18" t="s">
        <v>78</v>
      </c>
      <c r="G39" s="18" t="s">
        <v>87</v>
      </c>
      <c r="H39" s="18" t="s">
        <v>88</v>
      </c>
      <c r="I39" s="53" t="s">
        <v>27</v>
      </c>
      <c r="J39" s="19">
        <v>1</v>
      </c>
      <c r="K39" s="23">
        <v>42</v>
      </c>
      <c r="L39" s="19">
        <v>21</v>
      </c>
      <c r="M39" s="20">
        <f t="shared" si="12"/>
        <v>0.88200000000000001</v>
      </c>
      <c r="N39" s="21">
        <v>5</v>
      </c>
      <c r="O39" s="22">
        <f t="shared" si="21"/>
        <v>5</v>
      </c>
      <c r="P39" s="22">
        <f t="shared" si="22"/>
        <v>5</v>
      </c>
    </row>
    <row r="40" spans="1:16" s="8" customFormat="1">
      <c r="B40" s="17">
        <v>45272</v>
      </c>
      <c r="C40" s="18">
        <f t="shared" si="19"/>
        <v>50</v>
      </c>
      <c r="D40" s="17" t="s">
        <v>20</v>
      </c>
      <c r="E40" s="18" t="str">
        <f t="shared" si="20"/>
        <v>martes</v>
      </c>
      <c r="F40" s="18" t="s">
        <v>78</v>
      </c>
      <c r="G40" s="18" t="s">
        <v>89</v>
      </c>
      <c r="H40" s="18" t="s">
        <v>90</v>
      </c>
      <c r="I40" s="53" t="s">
        <v>27</v>
      </c>
      <c r="J40" s="19">
        <v>4</v>
      </c>
      <c r="K40" s="23">
        <v>168</v>
      </c>
      <c r="L40" s="19">
        <v>21</v>
      </c>
      <c r="M40" s="20">
        <f t="shared" si="12"/>
        <v>3.528</v>
      </c>
      <c r="N40" s="21">
        <v>5</v>
      </c>
      <c r="O40" s="22">
        <f t="shared" si="21"/>
        <v>20</v>
      </c>
      <c r="P40" s="22">
        <f t="shared" si="22"/>
        <v>20</v>
      </c>
    </row>
    <row r="41" spans="1:16" s="8" customFormat="1">
      <c r="B41" s="17">
        <v>45272</v>
      </c>
      <c r="C41" s="18">
        <f t="shared" si="19"/>
        <v>50</v>
      </c>
      <c r="D41" s="17" t="s">
        <v>20</v>
      </c>
      <c r="E41" s="18" t="str">
        <f t="shared" si="20"/>
        <v>martes</v>
      </c>
      <c r="F41" s="18" t="s">
        <v>78</v>
      </c>
      <c r="G41" s="18" t="s">
        <v>41</v>
      </c>
      <c r="H41" s="18" t="s">
        <v>42</v>
      </c>
      <c r="I41" s="53" t="s">
        <v>27</v>
      </c>
      <c r="J41" s="19">
        <v>1</v>
      </c>
      <c r="K41" s="23">
        <v>1</v>
      </c>
      <c r="L41" s="19">
        <v>21</v>
      </c>
      <c r="M41" s="20">
        <f t="shared" si="12"/>
        <v>2.1000000000000001E-2</v>
      </c>
      <c r="N41" s="21">
        <v>5</v>
      </c>
      <c r="O41" s="22">
        <f t="shared" si="21"/>
        <v>5</v>
      </c>
      <c r="P41" s="22">
        <f t="shared" si="22"/>
        <v>5</v>
      </c>
    </row>
    <row r="42" spans="1:16" s="8" customFormat="1">
      <c r="B42" s="17">
        <v>45272</v>
      </c>
      <c r="C42" s="18">
        <f t="shared" si="19"/>
        <v>50</v>
      </c>
      <c r="D42" s="17" t="s">
        <v>20</v>
      </c>
      <c r="E42" s="18" t="str">
        <f t="shared" si="20"/>
        <v>martes</v>
      </c>
      <c r="F42" s="18" t="s">
        <v>78</v>
      </c>
      <c r="G42" s="18" t="s">
        <v>91</v>
      </c>
      <c r="H42" s="18" t="s">
        <v>92</v>
      </c>
      <c r="I42" s="53" t="s">
        <v>27</v>
      </c>
      <c r="J42" s="19">
        <v>3</v>
      </c>
      <c r="K42" s="23">
        <v>140</v>
      </c>
      <c r="L42" s="19">
        <v>10</v>
      </c>
      <c r="M42" s="20">
        <f t="shared" si="12"/>
        <v>1.4</v>
      </c>
      <c r="N42" s="21">
        <v>5</v>
      </c>
      <c r="O42" s="22">
        <f t="shared" si="21"/>
        <v>15</v>
      </c>
      <c r="P42" s="22">
        <f t="shared" si="22"/>
        <v>15</v>
      </c>
    </row>
    <row r="43" spans="1:16" s="8" customFormat="1">
      <c r="B43" s="17">
        <v>45272</v>
      </c>
      <c r="C43" s="18">
        <f t="shared" si="19"/>
        <v>50</v>
      </c>
      <c r="D43" s="17" t="s">
        <v>20</v>
      </c>
      <c r="E43" s="18" t="str">
        <f t="shared" si="20"/>
        <v>martes</v>
      </c>
      <c r="F43" s="18" t="s">
        <v>78</v>
      </c>
      <c r="G43" s="18" t="s">
        <v>70</v>
      </c>
      <c r="H43" s="18" t="s">
        <v>71</v>
      </c>
      <c r="I43" s="53" t="s">
        <v>27</v>
      </c>
      <c r="J43" s="19">
        <v>1</v>
      </c>
      <c r="K43" s="23">
        <v>23</v>
      </c>
      <c r="L43" s="19">
        <v>21</v>
      </c>
      <c r="M43" s="20">
        <f t="shared" si="12"/>
        <v>0.48299999999999998</v>
      </c>
      <c r="N43" s="21">
        <v>5</v>
      </c>
      <c r="O43" s="22">
        <f t="shared" si="21"/>
        <v>5</v>
      </c>
      <c r="P43" s="22">
        <f t="shared" si="22"/>
        <v>5</v>
      </c>
    </row>
    <row r="44" spans="1:16" s="8" customFormat="1">
      <c r="B44" s="17">
        <v>45272</v>
      </c>
      <c r="C44" s="18">
        <f t="shared" si="19"/>
        <v>50</v>
      </c>
      <c r="D44" s="17" t="s">
        <v>20</v>
      </c>
      <c r="E44" s="18" t="str">
        <f t="shared" si="20"/>
        <v>martes</v>
      </c>
      <c r="F44" s="18" t="s">
        <v>78</v>
      </c>
      <c r="G44" s="18" t="s">
        <v>39</v>
      </c>
      <c r="H44" s="18" t="s">
        <v>40</v>
      </c>
      <c r="I44" s="53" t="s">
        <v>27</v>
      </c>
      <c r="J44" s="19">
        <v>1</v>
      </c>
      <c r="K44" s="23">
        <v>8</v>
      </c>
      <c r="L44" s="19">
        <v>15</v>
      </c>
      <c r="M44" s="20">
        <f t="shared" si="12"/>
        <v>0.12</v>
      </c>
      <c r="N44" s="21">
        <v>5</v>
      </c>
      <c r="O44" s="22">
        <f t="shared" si="21"/>
        <v>5</v>
      </c>
      <c r="P44" s="22">
        <f t="shared" si="22"/>
        <v>5</v>
      </c>
    </row>
    <row r="45" spans="1:16" s="8" customFormat="1">
      <c r="B45" s="17">
        <v>45272</v>
      </c>
      <c r="C45" s="18">
        <f t="shared" si="19"/>
        <v>50</v>
      </c>
      <c r="D45" s="17" t="s">
        <v>20</v>
      </c>
      <c r="E45" s="18" t="str">
        <f t="shared" si="20"/>
        <v>martes</v>
      </c>
      <c r="F45" s="18" t="s">
        <v>78</v>
      </c>
      <c r="G45" s="18" t="s">
        <v>76</v>
      </c>
      <c r="H45" s="18" t="s">
        <v>77</v>
      </c>
      <c r="I45" s="53" t="s">
        <v>27</v>
      </c>
      <c r="J45" s="19">
        <v>5</v>
      </c>
      <c r="K45" s="23">
        <v>240</v>
      </c>
      <c r="L45" s="19">
        <v>12</v>
      </c>
      <c r="M45" s="20">
        <f t="shared" si="12"/>
        <v>2.88</v>
      </c>
      <c r="N45" s="21">
        <v>5</v>
      </c>
      <c r="O45" s="22">
        <f t="shared" si="21"/>
        <v>25</v>
      </c>
      <c r="P45" s="22">
        <f t="shared" si="22"/>
        <v>25</v>
      </c>
    </row>
    <row r="46" spans="1:16">
      <c r="A46" s="8"/>
      <c r="B46" s="31" t="s">
        <v>7</v>
      </c>
      <c r="C46" s="31"/>
      <c r="D46" s="31"/>
      <c r="E46" s="31"/>
      <c r="F46" s="32"/>
      <c r="G46" s="32"/>
      <c r="H46" s="33"/>
      <c r="I46" s="33"/>
      <c r="J46" s="34">
        <f>SUM(J15:J45)</f>
        <v>133</v>
      </c>
      <c r="K46" s="34">
        <f>SUM(K15:K45)</f>
        <v>4529</v>
      </c>
      <c r="L46" s="35"/>
      <c r="M46" s="34">
        <f>SUM(M15:M16)</f>
        <v>16.725000000000001</v>
      </c>
      <c r="N46" s="34"/>
      <c r="O46" s="34">
        <f>SUM(O15:O16)</f>
        <v>135</v>
      </c>
      <c r="P46" s="47">
        <f>SUM(P15:P45)</f>
        <v>665</v>
      </c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hidden="1" outlineLevel="1">
      <c r="A50" s="8"/>
      <c r="B50" s="26" t="s">
        <v>11</v>
      </c>
      <c r="C50" s="26" t="s">
        <v>23</v>
      </c>
      <c r="D50" s="26" t="s">
        <v>1</v>
      </c>
      <c r="E50" s="26" t="s">
        <v>2</v>
      </c>
      <c r="F50" s="26" t="s">
        <v>12</v>
      </c>
      <c r="G50" s="26" t="s">
        <v>13</v>
      </c>
      <c r="H50" s="26" t="s">
        <v>4</v>
      </c>
      <c r="I50" s="26" t="s">
        <v>14</v>
      </c>
      <c r="J50" s="27" t="s">
        <v>15</v>
      </c>
      <c r="K50" s="28" t="s">
        <v>25</v>
      </c>
      <c r="L50" s="28" t="s">
        <v>16</v>
      </c>
      <c r="M50" s="29" t="s">
        <v>7</v>
      </c>
      <c r="N50" s="16" t="s">
        <v>22</v>
      </c>
      <c r="O50" s="26" t="s">
        <v>17</v>
      </c>
      <c r="P50" s="26" t="s">
        <v>5</v>
      </c>
    </row>
    <row r="51" spans="1:16" hidden="1" outlineLevel="1">
      <c r="A51" s="8"/>
      <c r="B51" s="17"/>
      <c r="C51" s="18">
        <f t="shared" ref="C51:C52" si="23">+WEEKNUM(B51)</f>
        <v>0</v>
      </c>
      <c r="D51" s="17" t="s">
        <v>20</v>
      </c>
      <c r="E51" s="18" t="str">
        <f t="shared" ref="E51:E52" si="24">+TEXT(B51,"dddd")</f>
        <v>sábado</v>
      </c>
      <c r="F51" s="18"/>
      <c r="G51" s="18"/>
      <c r="H51" s="18"/>
      <c r="I51" s="52" t="s">
        <v>38</v>
      </c>
      <c r="J51" s="19"/>
      <c r="K51" s="23"/>
      <c r="L51" s="19"/>
      <c r="M51" s="20"/>
      <c r="N51" s="21">
        <v>5</v>
      </c>
      <c r="O51" s="22">
        <f t="shared" ref="O51:O71" si="25">+N51*J51</f>
        <v>0</v>
      </c>
      <c r="P51" s="22">
        <f t="shared" ref="P51:P71" si="26">+SUM(O51)</f>
        <v>0</v>
      </c>
    </row>
    <row r="52" spans="1:16" hidden="1" outlineLevel="1">
      <c r="A52" s="8"/>
      <c r="B52" s="17"/>
      <c r="C52" s="18">
        <f t="shared" si="23"/>
        <v>0</v>
      </c>
      <c r="D52" s="17" t="s">
        <v>20</v>
      </c>
      <c r="E52" s="18" t="str">
        <f t="shared" si="24"/>
        <v>sábado</v>
      </c>
      <c r="F52" s="18"/>
      <c r="G52" s="18"/>
      <c r="H52" s="18"/>
      <c r="I52" s="52" t="s">
        <v>38</v>
      </c>
      <c r="J52" s="19"/>
      <c r="K52" s="23"/>
      <c r="L52" s="19"/>
      <c r="M52" s="20"/>
      <c r="N52" s="21">
        <v>5</v>
      </c>
      <c r="O52" s="22">
        <f t="shared" si="25"/>
        <v>0</v>
      </c>
      <c r="P52" s="22">
        <f t="shared" si="26"/>
        <v>0</v>
      </c>
    </row>
    <row r="53" spans="1:16" hidden="1" outlineLevel="1">
      <c r="A53" s="8"/>
      <c r="B53" s="17"/>
      <c r="C53" s="18">
        <f t="shared" ref="C53:C70" si="27">+WEEKNUM(B53)</f>
        <v>0</v>
      </c>
      <c r="D53" s="17" t="s">
        <v>20</v>
      </c>
      <c r="E53" s="18" t="str">
        <f t="shared" ref="E53:E70" si="28">+TEXT(B53,"dddd")</f>
        <v>sábado</v>
      </c>
      <c r="F53" s="18"/>
      <c r="G53" s="18"/>
      <c r="H53" s="18"/>
      <c r="I53" s="52" t="s">
        <v>38</v>
      </c>
      <c r="J53" s="19"/>
      <c r="K53" s="23"/>
      <c r="L53" s="19"/>
      <c r="M53" s="20"/>
      <c r="N53" s="21">
        <v>5</v>
      </c>
      <c r="O53" s="22">
        <f t="shared" si="25"/>
        <v>0</v>
      </c>
      <c r="P53" s="22">
        <f t="shared" si="26"/>
        <v>0</v>
      </c>
    </row>
    <row r="54" spans="1:16" hidden="1" outlineLevel="1">
      <c r="A54" s="8"/>
      <c r="B54" s="17"/>
      <c r="C54" s="18">
        <f t="shared" si="27"/>
        <v>0</v>
      </c>
      <c r="D54" s="17" t="s">
        <v>20</v>
      </c>
      <c r="E54" s="18" t="str">
        <f t="shared" si="28"/>
        <v>sábado</v>
      </c>
      <c r="F54" s="18"/>
      <c r="G54" s="18"/>
      <c r="H54" s="18"/>
      <c r="I54" s="52" t="s">
        <v>38</v>
      </c>
      <c r="J54" s="19"/>
      <c r="K54" s="23"/>
      <c r="L54" s="19"/>
      <c r="M54" s="20"/>
      <c r="N54" s="21">
        <v>5</v>
      </c>
      <c r="O54" s="22">
        <f t="shared" si="25"/>
        <v>0</v>
      </c>
      <c r="P54" s="22">
        <f t="shared" si="26"/>
        <v>0</v>
      </c>
    </row>
    <row r="55" spans="1:16" hidden="1" outlineLevel="1">
      <c r="A55" s="8"/>
      <c r="B55" s="17"/>
      <c r="C55" s="18">
        <f t="shared" si="27"/>
        <v>0</v>
      </c>
      <c r="D55" s="17" t="s">
        <v>20</v>
      </c>
      <c r="E55" s="18" t="str">
        <f t="shared" si="28"/>
        <v>sábado</v>
      </c>
      <c r="F55" s="18"/>
      <c r="G55" s="18"/>
      <c r="H55" s="18"/>
      <c r="I55" s="52" t="s">
        <v>38</v>
      </c>
      <c r="J55" s="19"/>
      <c r="K55" s="23"/>
      <c r="L55" s="19"/>
      <c r="M55" s="20"/>
      <c r="N55" s="21">
        <v>5</v>
      </c>
      <c r="O55" s="22">
        <f t="shared" si="25"/>
        <v>0</v>
      </c>
      <c r="P55" s="22">
        <f t="shared" si="26"/>
        <v>0</v>
      </c>
    </row>
    <row r="56" spans="1:16" hidden="1" outlineLevel="1">
      <c r="A56" s="8"/>
      <c r="B56" s="17"/>
      <c r="C56" s="18">
        <f t="shared" si="27"/>
        <v>0</v>
      </c>
      <c r="D56" s="17" t="s">
        <v>20</v>
      </c>
      <c r="E56" s="18" t="str">
        <f t="shared" si="28"/>
        <v>sábado</v>
      </c>
      <c r="F56" s="18"/>
      <c r="G56" s="18"/>
      <c r="H56" s="18"/>
      <c r="I56" s="52" t="s">
        <v>38</v>
      </c>
      <c r="J56" s="19"/>
      <c r="K56" s="23"/>
      <c r="L56" s="19"/>
      <c r="M56" s="20"/>
      <c r="N56" s="21">
        <v>5</v>
      </c>
      <c r="O56" s="22">
        <f t="shared" si="25"/>
        <v>0</v>
      </c>
      <c r="P56" s="22">
        <f t="shared" si="26"/>
        <v>0</v>
      </c>
    </row>
    <row r="57" spans="1:16" hidden="1" outlineLevel="1">
      <c r="A57" s="8"/>
      <c r="B57" s="17"/>
      <c r="C57" s="18">
        <f t="shared" si="27"/>
        <v>0</v>
      </c>
      <c r="D57" s="17" t="s">
        <v>20</v>
      </c>
      <c r="E57" s="18" t="str">
        <f t="shared" si="28"/>
        <v>sábado</v>
      </c>
      <c r="F57" s="18"/>
      <c r="G57" s="18"/>
      <c r="H57" s="18"/>
      <c r="I57" s="52" t="s">
        <v>38</v>
      </c>
      <c r="J57" s="19"/>
      <c r="K57" s="23"/>
      <c r="L57" s="19"/>
      <c r="M57" s="20"/>
      <c r="N57" s="21">
        <v>5</v>
      </c>
      <c r="O57" s="22">
        <f t="shared" si="25"/>
        <v>0</v>
      </c>
      <c r="P57" s="22">
        <f t="shared" si="26"/>
        <v>0</v>
      </c>
    </row>
    <row r="58" spans="1:16" hidden="1" outlineLevel="1">
      <c r="A58" s="8"/>
      <c r="B58" s="17"/>
      <c r="C58" s="18">
        <f t="shared" si="27"/>
        <v>0</v>
      </c>
      <c r="D58" s="17" t="s">
        <v>20</v>
      </c>
      <c r="E58" s="18" t="str">
        <f t="shared" si="28"/>
        <v>sábado</v>
      </c>
      <c r="F58" s="18"/>
      <c r="G58" s="18"/>
      <c r="H58" s="18"/>
      <c r="I58" s="52" t="s">
        <v>38</v>
      </c>
      <c r="J58" s="19"/>
      <c r="K58" s="23"/>
      <c r="L58" s="19"/>
      <c r="M58" s="20"/>
      <c r="N58" s="21">
        <v>5</v>
      </c>
      <c r="O58" s="22">
        <f t="shared" si="25"/>
        <v>0</v>
      </c>
      <c r="P58" s="22">
        <f t="shared" si="26"/>
        <v>0</v>
      </c>
    </row>
    <row r="59" spans="1:16" hidden="1" outlineLevel="1">
      <c r="A59" s="8"/>
      <c r="B59" s="17"/>
      <c r="C59" s="18">
        <f t="shared" si="27"/>
        <v>0</v>
      </c>
      <c r="D59" s="17" t="s">
        <v>20</v>
      </c>
      <c r="E59" s="18" t="str">
        <f t="shared" si="28"/>
        <v>sábado</v>
      </c>
      <c r="F59" s="18"/>
      <c r="G59" s="18"/>
      <c r="H59" s="18"/>
      <c r="I59" s="52" t="s">
        <v>38</v>
      </c>
      <c r="J59" s="19"/>
      <c r="K59" s="23"/>
      <c r="L59" s="19"/>
      <c r="M59" s="20"/>
      <c r="N59" s="21">
        <v>5</v>
      </c>
      <c r="O59" s="22">
        <f t="shared" si="25"/>
        <v>0</v>
      </c>
      <c r="P59" s="22">
        <f t="shared" si="26"/>
        <v>0</v>
      </c>
    </row>
    <row r="60" spans="1:16" hidden="1" outlineLevel="1">
      <c r="A60" s="8"/>
      <c r="B60" s="17"/>
      <c r="C60" s="18">
        <f t="shared" si="27"/>
        <v>0</v>
      </c>
      <c r="D60" s="17" t="s">
        <v>20</v>
      </c>
      <c r="E60" s="18" t="str">
        <f t="shared" si="28"/>
        <v>sábado</v>
      </c>
      <c r="F60" s="18"/>
      <c r="G60" s="18"/>
      <c r="H60" s="18"/>
      <c r="I60" s="52" t="s">
        <v>38</v>
      </c>
      <c r="J60" s="19"/>
      <c r="K60" s="23"/>
      <c r="L60" s="19"/>
      <c r="M60" s="20"/>
      <c r="N60" s="21">
        <v>5</v>
      </c>
      <c r="O60" s="22">
        <f t="shared" si="25"/>
        <v>0</v>
      </c>
      <c r="P60" s="22">
        <f t="shared" si="26"/>
        <v>0</v>
      </c>
    </row>
    <row r="61" spans="1:16" hidden="1" outlineLevel="1">
      <c r="A61" s="8"/>
      <c r="B61" s="17"/>
      <c r="C61" s="18">
        <f t="shared" si="27"/>
        <v>0</v>
      </c>
      <c r="D61" s="17" t="s">
        <v>20</v>
      </c>
      <c r="E61" s="18" t="str">
        <f t="shared" si="28"/>
        <v>sábado</v>
      </c>
      <c r="F61" s="18"/>
      <c r="G61" s="18"/>
      <c r="H61" s="18"/>
      <c r="I61" s="52" t="s">
        <v>38</v>
      </c>
      <c r="J61" s="19"/>
      <c r="K61" s="23"/>
      <c r="L61" s="19"/>
      <c r="M61" s="20"/>
      <c r="N61" s="21">
        <v>5</v>
      </c>
      <c r="O61" s="22">
        <f t="shared" si="25"/>
        <v>0</v>
      </c>
      <c r="P61" s="22">
        <f t="shared" si="26"/>
        <v>0</v>
      </c>
    </row>
    <row r="62" spans="1:16" hidden="1" outlineLevel="1">
      <c r="A62" s="8"/>
      <c r="B62" s="17"/>
      <c r="C62" s="18">
        <f t="shared" si="27"/>
        <v>0</v>
      </c>
      <c r="D62" s="17" t="s">
        <v>20</v>
      </c>
      <c r="E62" s="18" t="str">
        <f t="shared" si="28"/>
        <v>sábado</v>
      </c>
      <c r="F62" s="18"/>
      <c r="G62" s="18"/>
      <c r="H62" s="18"/>
      <c r="I62" s="52" t="s">
        <v>38</v>
      </c>
      <c r="J62" s="19"/>
      <c r="K62" s="23"/>
      <c r="L62" s="19"/>
      <c r="M62" s="20"/>
      <c r="N62" s="21">
        <v>5</v>
      </c>
      <c r="O62" s="22">
        <f t="shared" si="25"/>
        <v>0</v>
      </c>
      <c r="P62" s="22">
        <f t="shared" si="26"/>
        <v>0</v>
      </c>
    </row>
    <row r="63" spans="1:16" hidden="1" outlineLevel="1">
      <c r="A63" s="8"/>
      <c r="B63" s="17"/>
      <c r="C63" s="18">
        <f t="shared" si="27"/>
        <v>0</v>
      </c>
      <c r="D63" s="17" t="s">
        <v>20</v>
      </c>
      <c r="E63" s="18" t="str">
        <f t="shared" si="28"/>
        <v>sábado</v>
      </c>
      <c r="F63" s="18"/>
      <c r="G63" s="18"/>
      <c r="H63" s="18"/>
      <c r="I63" s="52" t="s">
        <v>38</v>
      </c>
      <c r="J63" s="19"/>
      <c r="K63" s="23"/>
      <c r="L63" s="19"/>
      <c r="M63" s="20"/>
      <c r="N63" s="21">
        <v>5</v>
      </c>
      <c r="O63" s="22">
        <f t="shared" si="25"/>
        <v>0</v>
      </c>
      <c r="P63" s="22">
        <f t="shared" si="26"/>
        <v>0</v>
      </c>
    </row>
    <row r="64" spans="1:16" hidden="1" outlineLevel="1">
      <c r="A64" s="8"/>
      <c r="B64" s="17"/>
      <c r="C64" s="18">
        <f t="shared" si="27"/>
        <v>0</v>
      </c>
      <c r="D64" s="17" t="s">
        <v>20</v>
      </c>
      <c r="E64" s="18" t="str">
        <f t="shared" si="28"/>
        <v>sábado</v>
      </c>
      <c r="F64" s="18"/>
      <c r="G64" s="18"/>
      <c r="H64" s="18"/>
      <c r="I64" s="52" t="s">
        <v>38</v>
      </c>
      <c r="J64" s="19"/>
      <c r="K64" s="23"/>
      <c r="L64" s="19"/>
      <c r="M64" s="20"/>
      <c r="N64" s="21">
        <v>5</v>
      </c>
      <c r="O64" s="22">
        <f t="shared" si="25"/>
        <v>0</v>
      </c>
      <c r="P64" s="22">
        <f t="shared" si="26"/>
        <v>0</v>
      </c>
    </row>
    <row r="65" spans="1:16" hidden="1" outlineLevel="1">
      <c r="A65" s="8"/>
      <c r="B65" s="17"/>
      <c r="C65" s="18">
        <f t="shared" si="27"/>
        <v>0</v>
      </c>
      <c r="D65" s="17" t="s">
        <v>20</v>
      </c>
      <c r="E65" s="18" t="str">
        <f t="shared" si="28"/>
        <v>sábado</v>
      </c>
      <c r="F65" s="18"/>
      <c r="G65" s="18"/>
      <c r="H65" s="18"/>
      <c r="I65" s="52" t="s">
        <v>38</v>
      </c>
      <c r="J65" s="19"/>
      <c r="K65" s="23"/>
      <c r="L65" s="19"/>
      <c r="M65" s="20"/>
      <c r="N65" s="21">
        <v>5</v>
      </c>
      <c r="O65" s="22">
        <f t="shared" si="25"/>
        <v>0</v>
      </c>
      <c r="P65" s="22">
        <f t="shared" si="26"/>
        <v>0</v>
      </c>
    </row>
    <row r="66" spans="1:16" hidden="1" outlineLevel="1">
      <c r="A66" s="8"/>
      <c r="B66" s="17"/>
      <c r="C66" s="18">
        <f t="shared" si="27"/>
        <v>0</v>
      </c>
      <c r="D66" s="17" t="s">
        <v>20</v>
      </c>
      <c r="E66" s="18" t="str">
        <f t="shared" si="28"/>
        <v>sábado</v>
      </c>
      <c r="F66" s="18"/>
      <c r="G66" s="18"/>
      <c r="H66" s="18"/>
      <c r="I66" s="52" t="s">
        <v>38</v>
      </c>
      <c r="J66" s="19"/>
      <c r="K66" s="23"/>
      <c r="L66" s="19"/>
      <c r="M66" s="20"/>
      <c r="N66" s="21">
        <v>5</v>
      </c>
      <c r="O66" s="22">
        <f t="shared" si="25"/>
        <v>0</v>
      </c>
      <c r="P66" s="22">
        <f t="shared" si="26"/>
        <v>0</v>
      </c>
    </row>
    <row r="67" spans="1:16" hidden="1" outlineLevel="1">
      <c r="A67" s="8"/>
      <c r="B67" s="17"/>
      <c r="C67" s="18">
        <f t="shared" si="27"/>
        <v>0</v>
      </c>
      <c r="D67" s="17" t="s">
        <v>20</v>
      </c>
      <c r="E67" s="18" t="str">
        <f t="shared" si="28"/>
        <v>sábado</v>
      </c>
      <c r="F67" s="18"/>
      <c r="G67" s="18"/>
      <c r="H67" s="18"/>
      <c r="I67" s="52" t="s">
        <v>38</v>
      </c>
      <c r="J67" s="19"/>
      <c r="K67" s="23"/>
      <c r="L67" s="19"/>
      <c r="M67" s="20"/>
      <c r="N67" s="21">
        <v>5</v>
      </c>
      <c r="O67" s="22">
        <f t="shared" si="25"/>
        <v>0</v>
      </c>
      <c r="P67" s="22">
        <f t="shared" si="26"/>
        <v>0</v>
      </c>
    </row>
    <row r="68" spans="1:16" hidden="1" outlineLevel="1">
      <c r="A68" s="8"/>
      <c r="B68" s="17"/>
      <c r="C68" s="18">
        <f t="shared" si="27"/>
        <v>0</v>
      </c>
      <c r="D68" s="17" t="s">
        <v>20</v>
      </c>
      <c r="E68" s="18" t="str">
        <f t="shared" si="28"/>
        <v>sábado</v>
      </c>
      <c r="F68" s="18"/>
      <c r="G68" s="18"/>
      <c r="H68" s="18"/>
      <c r="I68" s="52" t="s">
        <v>38</v>
      </c>
      <c r="J68" s="19"/>
      <c r="K68" s="23"/>
      <c r="L68" s="19"/>
      <c r="M68" s="20"/>
      <c r="N68" s="21">
        <v>5</v>
      </c>
      <c r="O68" s="22">
        <f t="shared" si="25"/>
        <v>0</v>
      </c>
      <c r="P68" s="22">
        <f t="shared" si="26"/>
        <v>0</v>
      </c>
    </row>
    <row r="69" spans="1:16" hidden="1" outlineLevel="1">
      <c r="A69" s="8"/>
      <c r="B69" s="17"/>
      <c r="C69" s="18">
        <f t="shared" si="27"/>
        <v>0</v>
      </c>
      <c r="D69" s="17" t="s">
        <v>20</v>
      </c>
      <c r="E69" s="18" t="str">
        <f t="shared" si="28"/>
        <v>sábado</v>
      </c>
      <c r="F69" s="18"/>
      <c r="G69" s="18"/>
      <c r="H69" s="18"/>
      <c r="I69" s="52" t="s">
        <v>38</v>
      </c>
      <c r="J69" s="19"/>
      <c r="K69" s="23"/>
      <c r="L69" s="19"/>
      <c r="M69" s="20"/>
      <c r="N69" s="21">
        <v>5</v>
      </c>
      <c r="O69" s="22">
        <f t="shared" si="25"/>
        <v>0</v>
      </c>
      <c r="P69" s="22">
        <f t="shared" si="26"/>
        <v>0</v>
      </c>
    </row>
    <row r="70" spans="1:16" hidden="1" outlineLevel="1">
      <c r="A70" s="8"/>
      <c r="B70" s="17"/>
      <c r="C70" s="18">
        <f t="shared" si="27"/>
        <v>0</v>
      </c>
      <c r="D70" s="17" t="s">
        <v>20</v>
      </c>
      <c r="E70" s="18" t="str">
        <f t="shared" si="28"/>
        <v>sábado</v>
      </c>
      <c r="F70" s="18"/>
      <c r="G70" s="18"/>
      <c r="H70" s="18"/>
      <c r="I70" s="52" t="s">
        <v>38</v>
      </c>
      <c r="J70" s="19"/>
      <c r="K70" s="23"/>
      <c r="L70" s="19"/>
      <c r="M70" s="20"/>
      <c r="N70" s="21">
        <v>5</v>
      </c>
      <c r="O70" s="22">
        <f t="shared" si="25"/>
        <v>0</v>
      </c>
      <c r="P70" s="22">
        <f t="shared" si="26"/>
        <v>0</v>
      </c>
    </row>
    <row r="71" spans="1:16" hidden="1" outlineLevel="1">
      <c r="A71" s="8"/>
      <c r="B71" s="17"/>
      <c r="C71" s="18">
        <f t="shared" ref="C71" si="29">+WEEKNUM(B71)</f>
        <v>0</v>
      </c>
      <c r="D71" s="17" t="s">
        <v>20</v>
      </c>
      <c r="E71" s="18" t="str">
        <f t="shared" ref="E71" si="30">+TEXT(B71,"dddd")</f>
        <v>sábado</v>
      </c>
      <c r="F71" s="18"/>
      <c r="G71" s="18"/>
      <c r="H71" s="18"/>
      <c r="I71" s="52" t="s">
        <v>38</v>
      </c>
      <c r="J71" s="19"/>
      <c r="K71" s="23"/>
      <c r="L71" s="19"/>
      <c r="M71" s="20"/>
      <c r="N71" s="21">
        <v>5</v>
      </c>
      <c r="O71" s="22">
        <f t="shared" si="25"/>
        <v>0</v>
      </c>
      <c r="P71" s="22">
        <f t="shared" si="26"/>
        <v>0</v>
      </c>
    </row>
    <row r="72" spans="1:16" hidden="1" outlineLevel="1">
      <c r="A72" s="8"/>
      <c r="B72" s="31" t="s">
        <v>7</v>
      </c>
      <c r="C72" s="31"/>
      <c r="D72" s="31"/>
      <c r="E72" s="31"/>
      <c r="F72" s="32"/>
      <c r="G72" s="32"/>
      <c r="H72" s="33"/>
      <c r="I72" s="33"/>
      <c r="J72" s="34">
        <f>SUM(J51:J71)</f>
        <v>0</v>
      </c>
      <c r="K72" s="34">
        <f>SUM(K51:K71)</f>
        <v>0</v>
      </c>
      <c r="L72" s="35"/>
      <c r="M72" s="34">
        <f>SUM(M51:M70)</f>
        <v>0</v>
      </c>
      <c r="N72" s="34"/>
      <c r="O72" s="34">
        <f>SUM(O51:O71)</f>
        <v>0</v>
      </c>
      <c r="P72" s="34">
        <f>SUM(P51:P71)</f>
        <v>0</v>
      </c>
    </row>
    <row r="73" spans="1:16" collapsed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6" hidden="1" outlineLevel="1">
      <c r="A76" s="8"/>
      <c r="B76" s="40" t="s">
        <v>32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6" hidden="1" outlineLevel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6" hidden="1" outlineLevel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6" hidden="1" outlineLevel="1">
      <c r="A79" s="8"/>
      <c r="B79" s="26" t="s">
        <v>11</v>
      </c>
      <c r="C79" s="26" t="s">
        <v>23</v>
      </c>
      <c r="D79" s="26" t="s">
        <v>1</v>
      </c>
      <c r="E79" s="26" t="s">
        <v>2</v>
      </c>
      <c r="F79" s="26" t="s">
        <v>12</v>
      </c>
      <c r="G79" s="26" t="s">
        <v>13</v>
      </c>
      <c r="H79" s="26" t="s">
        <v>4</v>
      </c>
      <c r="I79" s="26" t="s">
        <v>14</v>
      </c>
      <c r="J79" s="27" t="s">
        <v>15</v>
      </c>
      <c r="K79" s="28" t="s">
        <v>25</v>
      </c>
      <c r="L79" s="28" t="s">
        <v>16</v>
      </c>
      <c r="M79" s="29" t="s">
        <v>7</v>
      </c>
      <c r="N79" s="16" t="s">
        <v>22</v>
      </c>
      <c r="O79" s="26" t="s">
        <v>17</v>
      </c>
      <c r="P79" s="26" t="s">
        <v>5</v>
      </c>
    </row>
    <row r="80" spans="1:16" hidden="1" outlineLevel="1">
      <c r="A80" s="8"/>
      <c r="B80" s="17"/>
      <c r="C80" s="18">
        <f t="shared" ref="C80" si="31">+WEEKNUM(B80)</f>
        <v>0</v>
      </c>
      <c r="D80" s="17" t="s">
        <v>20</v>
      </c>
      <c r="E80" s="18" t="str">
        <f t="shared" ref="E80" si="32">+TEXT(B80,"dddd")</f>
        <v>sábado</v>
      </c>
      <c r="F80" s="18"/>
      <c r="G80" s="18"/>
      <c r="H80" s="18"/>
      <c r="I80" s="52" t="s">
        <v>29</v>
      </c>
      <c r="J80" s="19"/>
      <c r="K80" s="23"/>
      <c r="L80" s="19"/>
      <c r="M80" s="20">
        <f t="shared" ref="M80" si="33">K80*L80/1000</f>
        <v>0</v>
      </c>
      <c r="N80" s="21">
        <v>0.22</v>
      </c>
      <c r="O80" s="22">
        <f>+N80*K80</f>
        <v>0</v>
      </c>
      <c r="P80" s="22">
        <f t="shared" ref="P80" si="34">+SUM(O80)</f>
        <v>0</v>
      </c>
    </row>
    <row r="81" spans="1:16" hidden="1" outlineLevel="1">
      <c r="A81" s="8"/>
      <c r="B81" s="31" t="s">
        <v>7</v>
      </c>
      <c r="C81" s="31"/>
      <c r="D81" s="31"/>
      <c r="E81" s="31"/>
      <c r="F81" s="32"/>
      <c r="G81" s="32"/>
      <c r="H81" s="33"/>
      <c r="I81" s="33"/>
      <c r="J81" s="34">
        <f>SUM(J80:J80)</f>
        <v>0</v>
      </c>
      <c r="K81" s="34">
        <f>SUM(K80:K80)</f>
        <v>0</v>
      </c>
      <c r="L81" s="35"/>
      <c r="M81" s="34">
        <f>SUM(M80:M80)</f>
        <v>0</v>
      </c>
      <c r="N81" s="34"/>
      <c r="O81" s="47">
        <f>SUM(O80:O80)</f>
        <v>0</v>
      </c>
      <c r="P81" s="47">
        <f>SUM(P80:P80)</f>
        <v>0</v>
      </c>
    </row>
    <row r="82" spans="1:16" hidden="1" outlineLevel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6" hidden="1" outlineLevel="1">
      <c r="A83" s="8"/>
      <c r="B83" s="26" t="s">
        <v>11</v>
      </c>
      <c r="C83" s="26" t="s">
        <v>23</v>
      </c>
      <c r="D83" s="26" t="s">
        <v>1</v>
      </c>
      <c r="E83" s="26" t="s">
        <v>2</v>
      </c>
      <c r="F83" s="26" t="s">
        <v>12</v>
      </c>
      <c r="G83" s="26" t="s">
        <v>13</v>
      </c>
      <c r="H83" s="26" t="s">
        <v>4</v>
      </c>
      <c r="I83" s="26" t="s">
        <v>14</v>
      </c>
      <c r="J83" s="27" t="s">
        <v>15</v>
      </c>
      <c r="K83" s="28" t="s">
        <v>25</v>
      </c>
      <c r="L83" s="28" t="s">
        <v>16</v>
      </c>
      <c r="M83" s="29" t="s">
        <v>7</v>
      </c>
      <c r="N83" s="16" t="s">
        <v>22</v>
      </c>
      <c r="O83" s="26" t="s">
        <v>17</v>
      </c>
      <c r="P83" s="26" t="s">
        <v>5</v>
      </c>
    </row>
    <row r="84" spans="1:16" hidden="1" outlineLevel="1">
      <c r="A84" s="8"/>
      <c r="B84" s="17"/>
      <c r="C84" s="18">
        <v>44</v>
      </c>
      <c r="D84" s="17" t="s">
        <v>20</v>
      </c>
      <c r="E84" s="18" t="s">
        <v>46</v>
      </c>
      <c r="F84" s="18"/>
      <c r="G84" s="18"/>
      <c r="H84" s="18"/>
      <c r="I84" s="30" t="s">
        <v>47</v>
      </c>
      <c r="J84" s="19"/>
      <c r="K84" s="23"/>
      <c r="L84" s="19"/>
      <c r="M84" s="20">
        <f t="shared" ref="M84:M91" si="35">K84*L84/1000</f>
        <v>0</v>
      </c>
      <c r="N84" s="21">
        <v>0.3</v>
      </c>
      <c r="O84" s="22">
        <f>+N84*K84</f>
        <v>0</v>
      </c>
      <c r="P84" s="22">
        <f t="shared" ref="P84:P91" si="36">+SUM(O84)</f>
        <v>0</v>
      </c>
    </row>
    <row r="85" spans="1:16" hidden="1" outlineLevel="1">
      <c r="A85" s="8"/>
      <c r="B85" s="17"/>
      <c r="C85" s="18">
        <v>44</v>
      </c>
      <c r="D85" s="17" t="s">
        <v>20</v>
      </c>
      <c r="E85" s="18" t="s">
        <v>46</v>
      </c>
      <c r="F85" s="18"/>
      <c r="G85" s="18"/>
      <c r="H85" s="18"/>
      <c r="I85" s="30" t="s">
        <v>47</v>
      </c>
      <c r="J85" s="19"/>
      <c r="K85" s="23"/>
      <c r="L85" s="19"/>
      <c r="M85" s="20">
        <f t="shared" si="35"/>
        <v>0</v>
      </c>
      <c r="N85" s="21">
        <v>0.3</v>
      </c>
      <c r="O85" s="22">
        <f>+N85*K85</f>
        <v>0</v>
      </c>
      <c r="P85" s="22">
        <f t="shared" si="36"/>
        <v>0</v>
      </c>
    </row>
    <row r="86" spans="1:16" hidden="1" outlineLevel="1">
      <c r="A86" s="8"/>
      <c r="B86" s="17"/>
      <c r="C86" s="18"/>
      <c r="D86" s="17"/>
      <c r="E86" s="18"/>
      <c r="F86" s="18"/>
      <c r="G86" s="18"/>
      <c r="H86" s="18"/>
      <c r="I86" s="30"/>
      <c r="J86" s="19"/>
      <c r="K86" s="23"/>
      <c r="L86" s="19"/>
      <c r="M86" s="20"/>
      <c r="N86" s="21"/>
      <c r="O86" s="22"/>
      <c r="P86" s="22"/>
    </row>
    <row r="87" spans="1:16" hidden="1" outlineLevel="1">
      <c r="A87" s="8"/>
      <c r="B87" s="17"/>
      <c r="C87" s="18">
        <v>44</v>
      </c>
      <c r="D87" s="17" t="s">
        <v>20</v>
      </c>
      <c r="E87" s="18" t="s">
        <v>46</v>
      </c>
      <c r="F87" s="18"/>
      <c r="G87" s="18"/>
      <c r="H87" s="18"/>
      <c r="I87" s="30" t="s">
        <v>48</v>
      </c>
      <c r="J87" s="19"/>
      <c r="K87" s="23"/>
      <c r="L87" s="19"/>
      <c r="M87" s="20">
        <f t="shared" ref="M87:M90" si="37">K87*L87/1000</f>
        <v>0</v>
      </c>
      <c r="N87" s="21">
        <v>0.6</v>
      </c>
      <c r="O87" s="22">
        <f t="shared" ref="O87:O90" si="38">+N87*K87</f>
        <v>0</v>
      </c>
      <c r="P87" s="22">
        <f t="shared" ref="P87:P90" si="39">+SUM(O87)</f>
        <v>0</v>
      </c>
    </row>
    <row r="88" spans="1:16" hidden="1" outlineLevel="1">
      <c r="A88" s="8"/>
      <c r="B88" s="17"/>
      <c r="C88" s="18">
        <v>44</v>
      </c>
      <c r="D88" s="17" t="s">
        <v>20</v>
      </c>
      <c r="E88" s="18" t="s">
        <v>46</v>
      </c>
      <c r="F88" s="18"/>
      <c r="G88" s="18"/>
      <c r="H88" s="18"/>
      <c r="I88" s="30" t="s">
        <v>48</v>
      </c>
      <c r="J88" s="19"/>
      <c r="K88" s="23"/>
      <c r="L88" s="19"/>
      <c r="M88" s="20">
        <f t="shared" si="37"/>
        <v>0</v>
      </c>
      <c r="N88" s="21">
        <v>0.6</v>
      </c>
      <c r="O88" s="22">
        <f t="shared" si="38"/>
        <v>0</v>
      </c>
      <c r="P88" s="22">
        <f t="shared" si="39"/>
        <v>0</v>
      </c>
    </row>
    <row r="89" spans="1:16" hidden="1" outlineLevel="1">
      <c r="A89" s="8"/>
      <c r="B89" s="17"/>
      <c r="C89" s="18">
        <v>44</v>
      </c>
      <c r="D89" s="17" t="s">
        <v>20</v>
      </c>
      <c r="E89" s="18" t="s">
        <v>46</v>
      </c>
      <c r="F89" s="18"/>
      <c r="G89" s="18"/>
      <c r="H89" s="18"/>
      <c r="I89" s="30" t="s">
        <v>48</v>
      </c>
      <c r="J89" s="19"/>
      <c r="K89" s="23"/>
      <c r="L89" s="19"/>
      <c r="M89" s="20">
        <f t="shared" si="37"/>
        <v>0</v>
      </c>
      <c r="N89" s="21">
        <v>0.6</v>
      </c>
      <c r="O89" s="22">
        <f t="shared" si="38"/>
        <v>0</v>
      </c>
      <c r="P89" s="22">
        <f t="shared" si="39"/>
        <v>0</v>
      </c>
    </row>
    <row r="90" spans="1:16" hidden="1" outlineLevel="1">
      <c r="A90" s="8"/>
      <c r="B90" s="17"/>
      <c r="C90" s="18">
        <v>44</v>
      </c>
      <c r="D90" s="17" t="s">
        <v>20</v>
      </c>
      <c r="E90" s="18" t="s">
        <v>46</v>
      </c>
      <c r="F90" s="18"/>
      <c r="G90" s="18"/>
      <c r="H90" s="18"/>
      <c r="I90" s="30" t="s">
        <v>48</v>
      </c>
      <c r="J90" s="19"/>
      <c r="K90" s="23"/>
      <c r="L90" s="19"/>
      <c r="M90" s="20">
        <f t="shared" si="37"/>
        <v>0</v>
      </c>
      <c r="N90" s="21">
        <v>0.6</v>
      </c>
      <c r="O90" s="22">
        <f t="shared" si="38"/>
        <v>0</v>
      </c>
      <c r="P90" s="22">
        <f t="shared" si="39"/>
        <v>0</v>
      </c>
    </row>
    <row r="91" spans="1:16" hidden="1" outlineLevel="1">
      <c r="A91" s="8"/>
      <c r="B91" s="17"/>
      <c r="C91" s="18">
        <v>44</v>
      </c>
      <c r="D91" s="17" t="s">
        <v>20</v>
      </c>
      <c r="E91" s="18" t="s">
        <v>46</v>
      </c>
      <c r="F91" s="18"/>
      <c r="G91" s="18"/>
      <c r="H91" s="18"/>
      <c r="I91" s="30" t="s">
        <v>48</v>
      </c>
      <c r="J91" s="19"/>
      <c r="K91" s="23"/>
      <c r="L91" s="19"/>
      <c r="M91" s="20">
        <f t="shared" si="35"/>
        <v>0</v>
      </c>
      <c r="N91" s="21">
        <v>0.6</v>
      </c>
      <c r="O91" s="22">
        <f>+N91*K91</f>
        <v>0</v>
      </c>
      <c r="P91" s="22">
        <f t="shared" si="36"/>
        <v>0</v>
      </c>
    </row>
    <row r="92" spans="1:16" hidden="1" outlineLevel="1">
      <c r="A92" s="8"/>
      <c r="B92" s="31" t="s">
        <v>7</v>
      </c>
      <c r="C92" s="31"/>
      <c r="D92" s="31"/>
      <c r="E92" s="31"/>
      <c r="F92" s="32"/>
      <c r="G92" s="32"/>
      <c r="H92" s="33"/>
      <c r="I92" s="33"/>
      <c r="J92" s="34">
        <f>SUM(J84:J91)</f>
        <v>0</v>
      </c>
      <c r="K92" s="34">
        <f>SUM(K84:K91)</f>
        <v>0</v>
      </c>
      <c r="L92" s="35"/>
      <c r="M92" s="34">
        <f>SUM(M84:M91)</f>
        <v>0</v>
      </c>
      <c r="N92" s="34"/>
      <c r="O92" s="47">
        <f>SUM(O84:O91)</f>
        <v>0</v>
      </c>
      <c r="P92" s="47">
        <f>SUM(P84:P91)</f>
        <v>0</v>
      </c>
    </row>
    <row r="93" spans="1:16" collapsed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O98" s="8"/>
    </row>
    <row r="99" spans="1:15">
      <c r="B99" s="38" t="s">
        <v>106</v>
      </c>
      <c r="C99" s="9"/>
      <c r="D99" s="9"/>
      <c r="E99" s="9"/>
      <c r="F99" s="10"/>
      <c r="G99" s="10"/>
      <c r="H99" s="11"/>
      <c r="N99" s="8"/>
    </row>
    <row r="100" spans="1:15">
      <c r="B100" s="38"/>
      <c r="C100" s="9"/>
      <c r="D100" s="9"/>
      <c r="E100" s="9"/>
      <c r="F100" s="10"/>
      <c r="G100" s="10"/>
      <c r="H100" s="11"/>
    </row>
    <row r="101" spans="1:15">
      <c r="B101" s="39" t="s">
        <v>107</v>
      </c>
      <c r="C101" s="9"/>
      <c r="D101" s="9"/>
      <c r="E101" s="9"/>
      <c r="F101" s="10"/>
      <c r="G101" s="10"/>
      <c r="H101" s="11"/>
    </row>
    <row r="103" spans="1:15" ht="28.8">
      <c r="B103" s="41" t="s">
        <v>9</v>
      </c>
      <c r="C103" s="42"/>
      <c r="D103" s="43"/>
      <c r="E103" s="26"/>
      <c r="F103" s="26" t="s">
        <v>18</v>
      </c>
      <c r="G103" s="26" t="s">
        <v>8</v>
      </c>
      <c r="H103" s="26" t="s">
        <v>3</v>
      </c>
    </row>
    <row r="104" spans="1:15">
      <c r="B104" s="44"/>
      <c r="C104" s="45"/>
      <c r="D104" s="46"/>
      <c r="E104" s="26" t="s">
        <v>26</v>
      </c>
      <c r="F104" s="26" t="s">
        <v>19</v>
      </c>
      <c r="G104" s="26" t="s">
        <v>6</v>
      </c>
      <c r="H104" s="26" t="s">
        <v>10</v>
      </c>
      <c r="I104" s="24"/>
      <c r="J104" s="14"/>
      <c r="K104" s="14"/>
      <c r="L104" s="14"/>
    </row>
    <row r="105" spans="1:15">
      <c r="B105" s="49" t="str">
        <f>I15</f>
        <v xml:space="preserve">SERVICIO DE CARGA PALETIZADA PT </v>
      </c>
      <c r="C105" s="49"/>
      <c r="D105" s="49"/>
      <c r="E105" s="37">
        <f>+SUMIFS(J9:J130,$I$9:$I$130,B105)</f>
        <v>133</v>
      </c>
      <c r="F105" s="50" t="s">
        <v>21</v>
      </c>
      <c r="G105" s="48">
        <f>+SUMIFS($O$8:$O$80,$I$8:$I$80,B105)</f>
        <v>665</v>
      </c>
      <c r="H105" s="51"/>
      <c r="I105" s="24"/>
    </row>
    <row r="106" spans="1:15">
      <c r="A106" s="2"/>
      <c r="B106" s="31" t="s">
        <v>7</v>
      </c>
      <c r="C106" s="31"/>
      <c r="D106" s="31"/>
      <c r="E106" s="31"/>
      <c r="F106" s="31"/>
      <c r="G106" s="36">
        <f>+SUM(G105:G105)</f>
        <v>665</v>
      </c>
      <c r="H106" s="31"/>
      <c r="I106" s="24"/>
    </row>
    <row r="108" spans="1:15">
      <c r="H108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pageMargins left="0.7" right="0.7" top="0.75" bottom="0.75" header="0.3" footer="0.3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6DBF-0640-4AB5-8D4B-C839259A7F25}">
  <dimension ref="B3:AH21"/>
  <sheetViews>
    <sheetView showGridLines="0" tabSelected="1" topLeftCell="U7" zoomScale="115" zoomScaleNormal="115" workbookViewId="0">
      <selection activeCell="AC19" sqref="AC19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4" t="s">
        <v>104</v>
      </c>
    </row>
    <row r="4" spans="2:34">
      <c r="C4" s="55"/>
    </row>
    <row r="6" spans="2:34">
      <c r="B6" s="56" t="s">
        <v>93</v>
      </c>
    </row>
    <row r="7" spans="2:34">
      <c r="B7" s="56"/>
    </row>
    <row r="8" spans="2:34">
      <c r="C8" s="57" t="s">
        <v>94</v>
      </c>
      <c r="D8" s="58">
        <v>1</v>
      </c>
      <c r="E8" s="58">
        <v>2</v>
      </c>
      <c r="F8" s="58">
        <v>3</v>
      </c>
      <c r="G8" s="58">
        <v>4</v>
      </c>
      <c r="H8" s="58">
        <v>5</v>
      </c>
      <c r="I8" s="58">
        <v>6</v>
      </c>
      <c r="J8" s="58">
        <v>7</v>
      </c>
      <c r="K8" s="58">
        <v>8</v>
      </c>
      <c r="L8" s="58">
        <v>9</v>
      </c>
      <c r="M8" s="58">
        <v>10</v>
      </c>
      <c r="N8" s="58">
        <v>11</v>
      </c>
      <c r="O8" s="58">
        <v>12</v>
      </c>
      <c r="P8" s="58">
        <v>13</v>
      </c>
      <c r="Q8" s="58">
        <v>14</v>
      </c>
      <c r="R8" s="58">
        <v>15</v>
      </c>
      <c r="S8" s="58">
        <v>16</v>
      </c>
      <c r="T8" s="58">
        <v>17</v>
      </c>
      <c r="U8" s="58">
        <v>18</v>
      </c>
      <c r="V8" s="58">
        <v>19</v>
      </c>
      <c r="W8" s="58">
        <v>20</v>
      </c>
      <c r="X8" s="58">
        <v>21</v>
      </c>
      <c r="Y8" s="58">
        <v>22</v>
      </c>
      <c r="Z8" s="58">
        <v>23</v>
      </c>
      <c r="AA8" s="58">
        <v>24</v>
      </c>
      <c r="AB8" s="58">
        <v>25</v>
      </c>
      <c r="AC8" s="58">
        <v>26</v>
      </c>
      <c r="AD8" s="58">
        <v>27</v>
      </c>
      <c r="AE8" s="58">
        <v>28</v>
      </c>
      <c r="AF8" s="58">
        <v>29</v>
      </c>
      <c r="AG8" s="58">
        <v>30</v>
      </c>
    </row>
    <row r="9" spans="2:34">
      <c r="B9" s="59" t="s">
        <v>95</v>
      </c>
      <c r="C9" s="60">
        <v>252</v>
      </c>
      <c r="D9" s="61">
        <f>+C12</f>
        <v>252</v>
      </c>
      <c r="E9" s="61">
        <f>+D12</f>
        <v>225</v>
      </c>
      <c r="F9" s="61">
        <f t="shared" ref="F9:AG9" si="0">+E12</f>
        <v>225</v>
      </c>
      <c r="G9" s="61">
        <f t="shared" si="0"/>
        <v>225</v>
      </c>
      <c r="H9" s="61">
        <f t="shared" si="0"/>
        <v>225</v>
      </c>
      <c r="I9" s="61">
        <f t="shared" si="0"/>
        <v>200</v>
      </c>
      <c r="J9" s="61">
        <f t="shared" si="0"/>
        <v>172</v>
      </c>
      <c r="K9" s="61">
        <f>+J12</f>
        <v>146</v>
      </c>
      <c r="L9" s="61">
        <f>+K12</f>
        <v>146</v>
      </c>
      <c r="M9" s="61">
        <f t="shared" si="0"/>
        <v>146</v>
      </c>
      <c r="N9" s="61">
        <f t="shared" si="0"/>
        <v>146</v>
      </c>
      <c r="O9" s="61">
        <f>+N12</f>
        <v>146</v>
      </c>
      <c r="P9" s="61">
        <f t="shared" si="0"/>
        <v>120</v>
      </c>
      <c r="Q9" s="61">
        <f t="shared" si="0"/>
        <v>120</v>
      </c>
      <c r="R9" s="61">
        <f>+Q12</f>
        <v>120</v>
      </c>
      <c r="S9" s="61">
        <f t="shared" si="0"/>
        <v>120</v>
      </c>
      <c r="T9" s="61">
        <f t="shared" si="0"/>
        <v>120</v>
      </c>
      <c r="U9" s="61">
        <f t="shared" si="0"/>
        <v>120</v>
      </c>
      <c r="V9" s="61">
        <f t="shared" si="0"/>
        <v>120</v>
      </c>
      <c r="W9" s="61">
        <f t="shared" si="0"/>
        <v>120</v>
      </c>
      <c r="X9" s="61">
        <f t="shared" si="0"/>
        <v>120</v>
      </c>
      <c r="Y9" s="61">
        <f t="shared" si="0"/>
        <v>120</v>
      </c>
      <c r="Z9" s="61">
        <f t="shared" si="0"/>
        <v>120</v>
      </c>
      <c r="AA9" s="61">
        <f t="shared" si="0"/>
        <v>120</v>
      </c>
      <c r="AB9" s="61">
        <f t="shared" si="0"/>
        <v>120</v>
      </c>
      <c r="AC9" s="61">
        <f t="shared" si="0"/>
        <v>120</v>
      </c>
      <c r="AD9" s="61">
        <f t="shared" si="0"/>
        <v>120</v>
      </c>
      <c r="AE9" s="61">
        <f t="shared" si="0"/>
        <v>120</v>
      </c>
      <c r="AF9" s="61">
        <f t="shared" si="0"/>
        <v>120</v>
      </c>
      <c r="AG9" s="61">
        <f t="shared" si="0"/>
        <v>120</v>
      </c>
    </row>
    <row r="10" spans="2:34">
      <c r="B10" s="62" t="s">
        <v>96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4"/>
      <c r="AD10" s="65"/>
      <c r="AE10" s="66"/>
      <c r="AF10" s="66"/>
      <c r="AG10" s="66"/>
    </row>
    <row r="11" spans="2:34">
      <c r="B11" s="62" t="s">
        <v>97</v>
      </c>
      <c r="C11" s="63"/>
      <c r="D11" s="63">
        <v>27</v>
      </c>
      <c r="E11" s="63"/>
      <c r="F11" s="63"/>
      <c r="G11" s="63"/>
      <c r="H11" s="63">
        <v>25</v>
      </c>
      <c r="I11" s="63">
        <v>28</v>
      </c>
      <c r="J11" s="63">
        <v>26</v>
      </c>
      <c r="K11" s="63"/>
      <c r="L11" s="63"/>
      <c r="M11" s="63"/>
      <c r="N11" s="63"/>
      <c r="O11" s="63">
        <v>26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4"/>
      <c r="AB11" s="63"/>
      <c r="AC11" s="64"/>
      <c r="AD11" s="65"/>
      <c r="AE11" s="66"/>
      <c r="AF11" s="66"/>
      <c r="AG11" s="66"/>
    </row>
    <row r="12" spans="2:34">
      <c r="B12" s="62"/>
      <c r="C12" s="67">
        <f>C9+C10-C11</f>
        <v>252</v>
      </c>
      <c r="D12" s="63">
        <f t="shared" ref="D12:AG12" si="1">D9+D10-D11</f>
        <v>225</v>
      </c>
      <c r="E12" s="63">
        <f t="shared" si="1"/>
        <v>225</v>
      </c>
      <c r="F12" s="63">
        <f t="shared" si="1"/>
        <v>225</v>
      </c>
      <c r="G12" s="63">
        <f t="shared" si="1"/>
        <v>225</v>
      </c>
      <c r="H12" s="63">
        <f t="shared" si="1"/>
        <v>200</v>
      </c>
      <c r="I12" s="63">
        <f t="shared" si="1"/>
        <v>172</v>
      </c>
      <c r="J12" s="63">
        <f t="shared" si="1"/>
        <v>146</v>
      </c>
      <c r="K12" s="63">
        <f t="shared" si="1"/>
        <v>146</v>
      </c>
      <c r="L12" s="63">
        <f t="shared" si="1"/>
        <v>146</v>
      </c>
      <c r="M12" s="63">
        <f t="shared" si="1"/>
        <v>146</v>
      </c>
      <c r="N12" s="63">
        <f t="shared" si="1"/>
        <v>146</v>
      </c>
      <c r="O12" s="63">
        <f t="shared" si="1"/>
        <v>120</v>
      </c>
      <c r="P12" s="63">
        <f t="shared" si="1"/>
        <v>120</v>
      </c>
      <c r="Q12" s="63">
        <f t="shared" si="1"/>
        <v>120</v>
      </c>
      <c r="R12" s="63">
        <f t="shared" si="1"/>
        <v>120</v>
      </c>
      <c r="S12" s="63">
        <f t="shared" si="1"/>
        <v>120</v>
      </c>
      <c r="T12" s="63">
        <f t="shared" si="1"/>
        <v>120</v>
      </c>
      <c r="U12" s="63">
        <f t="shared" si="1"/>
        <v>120</v>
      </c>
      <c r="V12" s="63">
        <f t="shared" si="1"/>
        <v>120</v>
      </c>
      <c r="W12" s="63">
        <f t="shared" si="1"/>
        <v>120</v>
      </c>
      <c r="X12" s="63">
        <f t="shared" si="1"/>
        <v>120</v>
      </c>
      <c r="Y12" s="63">
        <f t="shared" si="1"/>
        <v>120</v>
      </c>
      <c r="Z12" s="63">
        <f t="shared" si="1"/>
        <v>120</v>
      </c>
      <c r="AA12" s="63">
        <f t="shared" si="1"/>
        <v>120</v>
      </c>
      <c r="AB12" s="63">
        <f t="shared" si="1"/>
        <v>120</v>
      </c>
      <c r="AC12" s="63">
        <f t="shared" si="1"/>
        <v>120</v>
      </c>
      <c r="AD12" s="63">
        <f t="shared" si="1"/>
        <v>120</v>
      </c>
      <c r="AE12" s="63">
        <f t="shared" si="1"/>
        <v>120</v>
      </c>
      <c r="AF12" s="63">
        <f t="shared" si="1"/>
        <v>120</v>
      </c>
      <c r="AG12" s="63">
        <f t="shared" si="1"/>
        <v>120</v>
      </c>
    </row>
    <row r="13" spans="2:34">
      <c r="B13" s="68" t="s">
        <v>98</v>
      </c>
      <c r="C13" s="69">
        <v>333</v>
      </c>
      <c r="D13" s="70">
        <f>+C13</f>
        <v>333</v>
      </c>
      <c r="E13" s="70">
        <f t="shared" ref="E13:AG13" si="2">+D13</f>
        <v>333</v>
      </c>
      <c r="F13" s="70">
        <f t="shared" si="2"/>
        <v>333</v>
      </c>
      <c r="G13" s="70">
        <f t="shared" si="2"/>
        <v>333</v>
      </c>
      <c r="H13" s="70">
        <f t="shared" si="2"/>
        <v>333</v>
      </c>
      <c r="I13" s="70">
        <f t="shared" si="2"/>
        <v>333</v>
      </c>
      <c r="J13" s="70">
        <f t="shared" si="2"/>
        <v>333</v>
      </c>
      <c r="K13" s="70">
        <f>+J13</f>
        <v>333</v>
      </c>
      <c r="L13" s="70">
        <f>+K13</f>
        <v>333</v>
      </c>
      <c r="M13" s="70">
        <f t="shared" si="2"/>
        <v>333</v>
      </c>
      <c r="N13" s="70">
        <f t="shared" si="2"/>
        <v>333</v>
      </c>
      <c r="O13" s="70">
        <f t="shared" si="2"/>
        <v>333</v>
      </c>
      <c r="P13" s="70">
        <f t="shared" si="2"/>
        <v>333</v>
      </c>
      <c r="Q13" s="70">
        <f t="shared" si="2"/>
        <v>333</v>
      </c>
      <c r="R13" s="70">
        <f t="shared" si="2"/>
        <v>333</v>
      </c>
      <c r="S13" s="70">
        <f t="shared" si="2"/>
        <v>333</v>
      </c>
      <c r="T13" s="70">
        <f t="shared" si="2"/>
        <v>333</v>
      </c>
      <c r="U13" s="70">
        <f t="shared" si="2"/>
        <v>333</v>
      </c>
      <c r="V13" s="70">
        <f t="shared" si="2"/>
        <v>333</v>
      </c>
      <c r="W13" s="70">
        <f t="shared" si="2"/>
        <v>333</v>
      </c>
      <c r="X13" s="70">
        <f t="shared" si="2"/>
        <v>333</v>
      </c>
      <c r="Y13" s="70">
        <f t="shared" si="2"/>
        <v>333</v>
      </c>
      <c r="Z13" s="70">
        <f t="shared" si="2"/>
        <v>333</v>
      </c>
      <c r="AA13" s="70">
        <f t="shared" si="2"/>
        <v>333</v>
      </c>
      <c r="AB13" s="70">
        <f t="shared" si="2"/>
        <v>333</v>
      </c>
      <c r="AC13" s="70">
        <f t="shared" si="2"/>
        <v>333</v>
      </c>
      <c r="AD13" s="70">
        <f t="shared" si="2"/>
        <v>333</v>
      </c>
      <c r="AE13" s="70">
        <f t="shared" si="2"/>
        <v>333</v>
      </c>
      <c r="AF13" s="70">
        <f t="shared" si="2"/>
        <v>333</v>
      </c>
      <c r="AG13" s="70">
        <f t="shared" si="2"/>
        <v>333</v>
      </c>
      <c r="AH13" s="70">
        <f>C13*35</f>
        <v>11655</v>
      </c>
    </row>
    <row r="14" spans="2:34">
      <c r="B14" s="68" t="s">
        <v>99</v>
      </c>
      <c r="C14" s="69"/>
      <c r="D14" s="70">
        <f>D13*(36/30)</f>
        <v>399.59999999999997</v>
      </c>
      <c r="E14" s="70">
        <f t="shared" ref="E14:AG14" si="3">E13*(36/30)</f>
        <v>399.59999999999997</v>
      </c>
      <c r="F14" s="70">
        <f t="shared" si="3"/>
        <v>399.59999999999997</v>
      </c>
      <c r="G14" s="70">
        <f t="shared" si="3"/>
        <v>399.59999999999997</v>
      </c>
      <c r="H14" s="70">
        <f t="shared" si="3"/>
        <v>399.59999999999997</v>
      </c>
      <c r="I14" s="70">
        <f t="shared" si="3"/>
        <v>399.59999999999997</v>
      </c>
      <c r="J14" s="70">
        <f t="shared" si="3"/>
        <v>399.59999999999997</v>
      </c>
      <c r="K14" s="70">
        <f t="shared" si="3"/>
        <v>399.59999999999997</v>
      </c>
      <c r="L14" s="70">
        <f t="shared" si="3"/>
        <v>399.59999999999997</v>
      </c>
      <c r="M14" s="70">
        <f t="shared" si="3"/>
        <v>399.59999999999997</v>
      </c>
      <c r="N14" s="70">
        <f t="shared" si="3"/>
        <v>399.59999999999997</v>
      </c>
      <c r="O14" s="70">
        <f t="shared" si="3"/>
        <v>399.59999999999997</v>
      </c>
      <c r="P14" s="70">
        <f t="shared" si="3"/>
        <v>399.59999999999997</v>
      </c>
      <c r="Q14" s="70">
        <f t="shared" si="3"/>
        <v>399.59999999999997</v>
      </c>
      <c r="R14" s="70">
        <f t="shared" si="3"/>
        <v>399.59999999999997</v>
      </c>
      <c r="S14" s="70">
        <f t="shared" si="3"/>
        <v>399.59999999999997</v>
      </c>
      <c r="T14" s="70">
        <f t="shared" si="3"/>
        <v>399.59999999999997</v>
      </c>
      <c r="U14" s="70">
        <f t="shared" si="3"/>
        <v>399.59999999999997</v>
      </c>
      <c r="V14" s="70">
        <f t="shared" si="3"/>
        <v>399.59999999999997</v>
      </c>
      <c r="W14" s="70">
        <f t="shared" si="3"/>
        <v>399.59999999999997</v>
      </c>
      <c r="X14" s="70">
        <f t="shared" si="3"/>
        <v>399.59999999999997</v>
      </c>
      <c r="Y14" s="70">
        <f t="shared" si="3"/>
        <v>399.59999999999997</v>
      </c>
      <c r="Z14" s="70">
        <f t="shared" si="3"/>
        <v>399.59999999999997</v>
      </c>
      <c r="AA14" s="70">
        <f t="shared" si="3"/>
        <v>399.59999999999997</v>
      </c>
      <c r="AB14" s="70">
        <f t="shared" si="3"/>
        <v>399.59999999999997</v>
      </c>
      <c r="AC14" s="70">
        <f t="shared" si="3"/>
        <v>399.59999999999997</v>
      </c>
      <c r="AD14" s="70">
        <f t="shared" si="3"/>
        <v>399.59999999999997</v>
      </c>
      <c r="AE14" s="70">
        <f t="shared" si="3"/>
        <v>399.59999999999997</v>
      </c>
      <c r="AF14" s="70">
        <f t="shared" si="3"/>
        <v>399.59999999999997</v>
      </c>
      <c r="AG14" s="70">
        <f t="shared" si="3"/>
        <v>399.59999999999997</v>
      </c>
      <c r="AH14" s="71">
        <f>C13*D20</f>
        <v>11655</v>
      </c>
    </row>
    <row r="19" spans="2:5" ht="43.2">
      <c r="B19" s="72" t="s">
        <v>100</v>
      </c>
      <c r="C19" s="72" t="s">
        <v>101</v>
      </c>
      <c r="D19" s="72" t="s">
        <v>102</v>
      </c>
      <c r="E19" s="72" t="s">
        <v>103</v>
      </c>
    </row>
    <row r="20" spans="2:5">
      <c r="B20" s="73" t="s">
        <v>105</v>
      </c>
      <c r="C20" s="73">
        <f>E9</f>
        <v>225</v>
      </c>
      <c r="D20" s="74">
        <v>35</v>
      </c>
      <c r="E20" s="75">
        <f>C20*D20</f>
        <v>7875</v>
      </c>
    </row>
    <row r="21" spans="2:5">
      <c r="B21" s="76" t="s">
        <v>7</v>
      </c>
      <c r="C21" s="77"/>
      <c r="D21" s="77"/>
      <c r="E21" s="78">
        <f>E20</f>
        <v>7875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5" ma:contentTypeDescription="Crear nuevo documento." ma:contentTypeScope="" ma:versionID="f6604167a79816aa0d5f79e3e06931b7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284e8fbe24ed324f3b0963926b0932ae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28895-849E-4A7E-A7A8-3C0D2A8D61A7}"/>
</file>

<file path=customXml/itemProps2.xml><?xml version="1.0" encoding="utf-8"?>
<ds:datastoreItem xmlns:ds="http://schemas.openxmlformats.org/officeDocument/2006/customXml" ds:itemID="{D3A1C696-5351-4530-9EC3-B3EBE542DF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</vt:lpstr>
      <vt:lpstr>ALMACENAMIENTO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2023-12-29T20:30:43Z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