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4.xml" ContentType="application/vnd.ms-excel.person+xml"/>
  <Override PartName="/xl/persons/person5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cinthia_castro_osf_pe/Documents/Documentos/MEGAPACK/VALORIZACIONES 2023/ABC/"/>
    </mc:Choice>
  </mc:AlternateContent>
  <xr:revisionPtr revIDLastSave="46" documentId="8_{69EF0DBE-0C8D-4E3E-8E6D-0312F170D18E}" xr6:coauthVersionLast="47" xr6:coauthVersionMax="47" xr10:uidLastSave="{30DFEBD1-88D3-4E48-B23D-11190029FDE3}"/>
  <bookViews>
    <workbookView xWindow="-120" yWindow="-120" windowWidth="20730" windowHeight="11160" activeTab="5" xr2:uid="{00000000-000D-0000-FFFF-FFFF00000000}"/>
  </bookViews>
  <sheets>
    <sheet name="MAYO" sheetId="2" r:id="rId1"/>
    <sheet name="JUNIO" sheetId="4" r:id="rId2"/>
    <sheet name="JULIO" sheetId="5" r:id="rId3"/>
    <sheet name="AGOSTO" sheetId="6" r:id="rId4"/>
    <sheet name="SETIEMBRE" sheetId="7" r:id="rId5"/>
    <sheet name="OCTUBRE" sheetId="9" r:id="rId6"/>
  </sheets>
  <calcPr calcId="191029"/>
</workbook>
</file>

<file path=xl/calcChain.xml><?xml version="1.0" encoding="utf-8"?>
<calcChain xmlns="http://schemas.openxmlformats.org/spreadsheetml/2006/main">
  <c r="L7" i="9" l="1"/>
  <c r="L14" i="9"/>
  <c r="L15" i="9"/>
  <c r="L13" i="9" l="1"/>
  <c r="L12" i="9"/>
  <c r="L11" i="9" l="1"/>
  <c r="L10" i="9"/>
  <c r="L9" i="9"/>
  <c r="L8" i="9" l="1"/>
  <c r="L6" i="9"/>
  <c r="L5" i="9"/>
  <c r="L22" i="9" l="1"/>
  <c r="L23" i="9" s="1"/>
  <c r="L24" i="9" s="1"/>
  <c r="L9" i="7"/>
  <c r="L8" i="7"/>
  <c r="L7" i="7"/>
  <c r="L6" i="7"/>
  <c r="L6" i="6"/>
  <c r="L5" i="6"/>
  <c r="L5" i="7"/>
  <c r="L16" i="5"/>
  <c r="I16" i="5"/>
  <c r="L15" i="5"/>
  <c r="I15" i="5"/>
  <c r="L14" i="5"/>
  <c r="I14" i="5"/>
  <c r="L13" i="5"/>
  <c r="I13" i="5"/>
  <c r="L12" i="5"/>
  <c r="I12" i="5"/>
  <c r="L20" i="5"/>
  <c r="L11" i="5"/>
  <c r="L10" i="5"/>
  <c r="L9" i="5"/>
  <c r="L8" i="5"/>
  <c r="L7" i="5"/>
  <c r="L6" i="5"/>
  <c r="L5" i="5"/>
  <c r="K21" i="4"/>
  <c r="K18" i="4"/>
  <c r="K17" i="4"/>
  <c r="K19" i="4"/>
  <c r="K16" i="4"/>
  <c r="K15" i="4"/>
  <c r="K14" i="4"/>
  <c r="K13" i="4"/>
  <c r="K12" i="4"/>
  <c r="K11" i="4"/>
  <c r="K10" i="4"/>
  <c r="K9" i="4"/>
  <c r="K8" i="4"/>
  <c r="K7" i="4"/>
  <c r="K6" i="4"/>
  <c r="K5" i="4"/>
  <c r="L12" i="7" l="1"/>
  <c r="L9" i="6"/>
  <c r="L19" i="5"/>
  <c r="L21" i="5" s="1"/>
  <c r="K20" i="4"/>
  <c r="K22" i="4" s="1"/>
  <c r="L13" i="7" l="1"/>
  <c r="L14" i="7" s="1"/>
  <c r="L10" i="6"/>
  <c r="L11" i="6" s="1"/>
  <c r="L6" i="2"/>
  <c r="L7" i="2"/>
  <c r="L8" i="2"/>
  <c r="L9" i="2"/>
  <c r="L10" i="2"/>
  <c r="L11" i="2"/>
  <c r="L12" i="2"/>
  <c r="L13" i="2"/>
  <c r="L14" i="2"/>
  <c r="L15" i="2"/>
  <c r="L16" i="2"/>
  <c r="L17" i="2"/>
  <c r="L5" i="2"/>
  <c r="L18" i="2" s="1"/>
  <c r="L20" i="2" s="1"/>
</calcChain>
</file>

<file path=xl/sharedStrings.xml><?xml version="1.0" encoding="utf-8"?>
<sst xmlns="http://schemas.openxmlformats.org/spreadsheetml/2006/main" count="397" uniqueCount="129">
  <si>
    <r>
      <rPr>
        <b/>
        <sz val="4.5"/>
        <color rgb="FFFFFFFF"/>
        <rFont val="Trebuchet MS"/>
        <family val="2"/>
      </rPr>
      <t>N°</t>
    </r>
  </si>
  <si>
    <r>
      <rPr>
        <b/>
        <sz val="4.5"/>
        <color rgb="FFFFFFFF"/>
        <rFont val="Trebuchet MS"/>
        <family val="2"/>
      </rPr>
      <t>Fecha</t>
    </r>
  </si>
  <si>
    <r>
      <rPr>
        <b/>
        <sz val="4.5"/>
        <color rgb="FFFFFFFF"/>
        <rFont val="Trebuchet MS"/>
        <family val="2"/>
      </rPr>
      <t>RESIDUO GESTIONADO / SERVICIO REALIZADOS</t>
    </r>
  </si>
  <si>
    <r>
      <rPr>
        <b/>
        <sz val="4.5"/>
        <color rgb="FFFFFFFF"/>
        <rFont val="Trebuchet MS"/>
        <family val="2"/>
      </rPr>
      <t>EMPPRESA GENERADORA</t>
    </r>
  </si>
  <si>
    <r>
      <rPr>
        <b/>
        <sz val="4.5"/>
        <color rgb="FFFFFFFF"/>
        <rFont val="Trebuchet MS"/>
        <family val="2"/>
      </rPr>
      <t>DIRECCIÓN / UBICACIÓN</t>
    </r>
  </si>
  <si>
    <r>
      <rPr>
        <b/>
        <sz val="4.5"/>
        <color rgb="FFFFFFFF"/>
        <rFont val="Trebuchet MS"/>
        <family val="2"/>
      </rPr>
      <t>Guía Remision Generador</t>
    </r>
  </si>
  <si>
    <r>
      <rPr>
        <b/>
        <sz val="4.5"/>
        <color rgb="FFFFFFFF"/>
        <rFont val="Trebuchet MS"/>
        <family val="2"/>
      </rPr>
      <t>Guia Remision (transportista)</t>
    </r>
  </si>
  <si>
    <r>
      <rPr>
        <b/>
        <sz val="4.5"/>
        <color rgb="FFFFFFFF"/>
        <rFont val="Trebuchet MS"/>
        <family val="2"/>
      </rPr>
      <t>Guia Transportista MGPK</t>
    </r>
  </si>
  <si>
    <r>
      <rPr>
        <b/>
        <sz val="4.5"/>
        <color rgb="FFFFFFFF"/>
        <rFont val="Trebuchet MS"/>
        <family val="2"/>
      </rPr>
      <t>Costo por servicio</t>
    </r>
  </si>
  <si>
    <r>
      <rPr>
        <b/>
        <sz val="4.5"/>
        <color rgb="FFFFFFFF"/>
        <rFont val="Trebuchet MS"/>
        <family val="2"/>
      </rPr>
      <t>Peso M3</t>
    </r>
  </si>
  <si>
    <r>
      <rPr>
        <b/>
        <sz val="4.5"/>
        <color rgb="FFFFFFFF"/>
        <rFont val="Trebuchet MS"/>
        <family val="2"/>
      </rPr>
      <t>Total servicio</t>
    </r>
  </si>
  <si>
    <r>
      <rPr>
        <sz val="4"/>
        <rFont val="Trebuchet MS"/>
        <family val="2"/>
      </rPr>
      <t>SUCCION LODOS ORGANICOS SEMILIQUIDOS</t>
    </r>
  </si>
  <si>
    <r>
      <rPr>
        <sz val="4"/>
        <rFont val="Trebuchet MS"/>
        <family val="2"/>
      </rPr>
      <t>OCEANO SEAFOOD SA-PLANTA-ABC</t>
    </r>
  </si>
  <si>
    <r>
      <rPr>
        <sz val="4"/>
        <rFont val="Trebuchet MS"/>
        <family val="2"/>
      </rPr>
      <t xml:space="preserve">JR. LOS PESCADORES N° 994-
</t>
    </r>
    <r>
      <rPr>
        <sz val="4"/>
        <rFont val="Trebuchet MS"/>
        <family val="2"/>
      </rPr>
      <t>PAITA (Referencia Estación</t>
    </r>
  </si>
  <si>
    <r>
      <rPr>
        <sz val="4"/>
        <rFont val="Arial MT"/>
        <family val="2"/>
      </rPr>
      <t>0022-0015494</t>
    </r>
  </si>
  <si>
    <r>
      <rPr>
        <sz val="4"/>
        <rFont val="Trebuchet MS"/>
        <family val="2"/>
      </rPr>
      <t>004-002919</t>
    </r>
  </si>
  <si>
    <r>
      <rPr>
        <sz val="4"/>
        <rFont val="Trebuchet MS"/>
        <family val="2"/>
      </rPr>
      <t>0004-003255</t>
    </r>
  </si>
  <si>
    <r>
      <rPr>
        <sz val="4"/>
        <rFont val="Trebuchet MS"/>
        <family val="2"/>
      </rPr>
      <t>S/            160.00</t>
    </r>
  </si>
  <si>
    <r>
      <rPr>
        <sz val="4"/>
        <rFont val="Trebuchet MS"/>
        <family val="2"/>
      </rPr>
      <t>LODOS ORGANICOS (PETAR)</t>
    </r>
  </si>
  <si>
    <r>
      <rPr>
        <sz val="4"/>
        <rFont val="Trebuchet MS"/>
        <family val="2"/>
      </rPr>
      <t>OCEANO SEAFOOD SA-PLANTA-CETUS- PTAR</t>
    </r>
  </si>
  <si>
    <r>
      <rPr>
        <sz val="4"/>
        <rFont val="Trebuchet MS"/>
        <family val="2"/>
      </rPr>
      <t>AV LOS DIAMANTES MZA. C LOTE 7-Z.I.-PAITA</t>
    </r>
  </si>
  <si>
    <r>
      <rPr>
        <sz val="4"/>
        <rFont val="Arial MT"/>
        <family val="2"/>
      </rPr>
      <t>0023-0003643</t>
    </r>
  </si>
  <si>
    <r>
      <rPr>
        <sz val="4"/>
        <rFont val="Trebuchet MS"/>
        <family val="2"/>
      </rPr>
      <t>0004-002918</t>
    </r>
  </si>
  <si>
    <r>
      <rPr>
        <sz val="4"/>
        <rFont val="Trebuchet MS"/>
        <family val="2"/>
      </rPr>
      <t>0004-003254</t>
    </r>
  </si>
  <si>
    <r>
      <rPr>
        <sz val="4"/>
        <rFont val="Trebuchet MS"/>
        <family val="2"/>
      </rPr>
      <t>SUCCION LODOS ORGANICOS SEMILIQUIDOS PTAR</t>
    </r>
  </si>
  <si>
    <r>
      <rPr>
        <sz val="4"/>
        <rFont val="Arial MT"/>
        <family val="2"/>
      </rPr>
      <t>0022-0015620</t>
    </r>
  </si>
  <si>
    <r>
      <rPr>
        <sz val="4"/>
        <rFont val="Trebuchet MS"/>
        <family val="2"/>
      </rPr>
      <t>0004-002921</t>
    </r>
  </si>
  <si>
    <r>
      <rPr>
        <sz val="4"/>
        <rFont val="Trebuchet MS"/>
        <family val="2"/>
      </rPr>
      <t>0004-003260</t>
    </r>
  </si>
  <si>
    <r>
      <rPr>
        <sz val="4"/>
        <rFont val="Trebuchet MS"/>
        <family val="2"/>
      </rPr>
      <t>SUCCION LODOS PLANTA DE HARINA</t>
    </r>
  </si>
  <si>
    <r>
      <rPr>
        <sz val="4"/>
        <rFont val="Trebuchet MS"/>
        <family val="2"/>
      </rPr>
      <t>S/            180.00</t>
    </r>
  </si>
  <si>
    <r>
      <rPr>
        <sz val="4"/>
        <rFont val="Arial MT"/>
        <family val="2"/>
      </rPr>
      <t>0023-0003669</t>
    </r>
  </si>
  <si>
    <r>
      <rPr>
        <sz val="4"/>
        <rFont val="Trebuchet MS"/>
        <family val="2"/>
      </rPr>
      <t>004-002920</t>
    </r>
  </si>
  <si>
    <r>
      <rPr>
        <sz val="4"/>
        <rFont val="Trebuchet MS"/>
        <family val="2"/>
      </rPr>
      <t>0004-003259</t>
    </r>
  </si>
  <si>
    <r>
      <rPr>
        <sz val="4"/>
        <rFont val="Arial MT"/>
        <family val="2"/>
      </rPr>
      <t>0020-0004833</t>
    </r>
  </si>
  <si>
    <r>
      <rPr>
        <sz val="4"/>
        <rFont val="Trebuchet MS"/>
        <family val="2"/>
      </rPr>
      <t>004-002925</t>
    </r>
  </si>
  <si>
    <r>
      <rPr>
        <sz val="4"/>
        <rFont val="Trebuchet MS"/>
        <family val="2"/>
      </rPr>
      <t>0004-003267</t>
    </r>
  </si>
  <si>
    <r>
      <rPr>
        <sz val="4"/>
        <rFont val="Arial MT"/>
        <family val="2"/>
      </rPr>
      <t>0023-0003683</t>
    </r>
  </si>
  <si>
    <r>
      <rPr>
        <sz val="4"/>
        <rFont val="Trebuchet MS"/>
        <family val="2"/>
      </rPr>
      <t>004-002924</t>
    </r>
  </si>
  <si>
    <r>
      <rPr>
        <sz val="4"/>
        <rFont val="Trebuchet MS"/>
        <family val="2"/>
      </rPr>
      <t>0004-003265</t>
    </r>
  </si>
  <si>
    <r>
      <rPr>
        <sz val="4"/>
        <rFont val="Arial MT"/>
        <family val="2"/>
      </rPr>
      <t>0023-0003724</t>
    </r>
  </si>
  <si>
    <r>
      <rPr>
        <sz val="4"/>
        <rFont val="Trebuchet MS"/>
        <family val="2"/>
      </rPr>
      <t>004-002933</t>
    </r>
  </si>
  <si>
    <r>
      <rPr>
        <sz val="4"/>
        <rFont val="Trebuchet MS"/>
        <family val="2"/>
      </rPr>
      <t>0004-003276</t>
    </r>
  </si>
  <si>
    <r>
      <rPr>
        <sz val="4"/>
        <rFont val="Trebuchet MS"/>
        <family val="2"/>
      </rPr>
      <t>OCEANO SEAFOOD SA-PESQUERA - ALTAIR-S.A.C.</t>
    </r>
  </si>
  <si>
    <r>
      <rPr>
        <sz val="4"/>
        <rFont val="Trebuchet MS"/>
        <family val="2"/>
      </rPr>
      <t>Z.I. III-SECTOR-TIERRA COLORADA-SUB-LOTE-A-PAITA</t>
    </r>
  </si>
  <si>
    <r>
      <rPr>
        <sz val="4"/>
        <rFont val="Arial MT"/>
        <family val="2"/>
      </rPr>
      <t>0027-0001753</t>
    </r>
  </si>
  <si>
    <r>
      <rPr>
        <sz val="4"/>
        <rFont val="Trebuchet MS"/>
        <family val="2"/>
      </rPr>
      <t>004-002932</t>
    </r>
  </si>
  <si>
    <r>
      <rPr>
        <sz val="4"/>
        <rFont val="Trebuchet MS"/>
        <family val="2"/>
      </rPr>
      <t>0004-003575</t>
    </r>
  </si>
  <si>
    <r>
      <rPr>
        <sz val="4"/>
        <rFont val="Arial MT"/>
        <family val="2"/>
      </rPr>
      <t>0027-0001755</t>
    </r>
  </si>
  <si>
    <r>
      <rPr>
        <sz val="4"/>
        <rFont val="Trebuchet MS"/>
        <family val="2"/>
      </rPr>
      <t>004-002937</t>
    </r>
  </si>
  <si>
    <r>
      <rPr>
        <sz val="4"/>
        <rFont val="Trebuchet MS"/>
        <family val="2"/>
      </rPr>
      <t>000-003283</t>
    </r>
  </si>
  <si>
    <r>
      <rPr>
        <sz val="4"/>
        <rFont val="Arial MT"/>
        <family val="2"/>
      </rPr>
      <t>0022-0015818</t>
    </r>
  </si>
  <si>
    <r>
      <rPr>
        <sz val="4"/>
        <rFont val="Trebuchet MS"/>
        <family val="2"/>
      </rPr>
      <t>004-002936</t>
    </r>
  </si>
  <si>
    <r>
      <rPr>
        <sz val="4"/>
        <rFont val="Trebuchet MS"/>
        <family val="2"/>
      </rPr>
      <t>0004-003282</t>
    </r>
  </si>
  <si>
    <r>
      <rPr>
        <sz val="4"/>
        <rFont val="Arial MT"/>
        <family val="2"/>
      </rPr>
      <t>0023-0003748</t>
    </r>
  </si>
  <si>
    <r>
      <rPr>
        <sz val="4"/>
        <rFont val="Trebuchet MS"/>
        <family val="2"/>
      </rPr>
      <t>004-002935</t>
    </r>
  </si>
  <si>
    <r>
      <rPr>
        <sz val="4"/>
        <rFont val="Trebuchet MS"/>
        <family val="2"/>
      </rPr>
      <t>0004-003281</t>
    </r>
  </si>
  <si>
    <t>Sub. Total</t>
  </si>
  <si>
    <t>IGV</t>
  </si>
  <si>
    <t>Total</t>
  </si>
  <si>
    <t>PESQUERA ALTAIR</t>
  </si>
  <si>
    <t>0023-0003759</t>
  </si>
  <si>
    <t>0004-003284</t>
  </si>
  <si>
    <t>0027-0001761</t>
  </si>
  <si>
    <t>0004-003285</t>
  </si>
  <si>
    <t>0022-0015927</t>
  </si>
  <si>
    <t>0004-003287</t>
  </si>
  <si>
    <t>0027-001772</t>
  </si>
  <si>
    <t>0004-003288</t>
  </si>
  <si>
    <t>0022-0015957</t>
  </si>
  <si>
    <t>0004-003289</t>
  </si>
  <si>
    <t>LODOS ORGANICOS (PTA.HARINA)</t>
  </si>
  <si>
    <t>SUCCION LODO PTARI</t>
  </si>
  <si>
    <t>0027-0001776</t>
  </si>
  <si>
    <t>0004-003290</t>
  </si>
  <si>
    <t>0023-0003796</t>
  </si>
  <si>
    <t>0004-003291</t>
  </si>
  <si>
    <t>0022-0016003</t>
  </si>
  <si>
    <t>0004-003293</t>
  </si>
  <si>
    <t>0027-0001778</t>
  </si>
  <si>
    <t>0004-003294</t>
  </si>
  <si>
    <t>0027-0001781</t>
  </si>
  <si>
    <t>0004-003296</t>
  </si>
  <si>
    <t>0023-0003824</t>
  </si>
  <si>
    <t>0004-003297</t>
  </si>
  <si>
    <t>0022-0016055</t>
  </si>
  <si>
    <t>0004-003298</t>
  </si>
  <si>
    <t>0027-0001783</t>
  </si>
  <si>
    <t>0004-003299</t>
  </si>
  <si>
    <t>0027-0001786</t>
  </si>
  <si>
    <t>0004-003300</t>
  </si>
  <si>
    <t>0022-0016171</t>
  </si>
  <si>
    <t>0022-0016201</t>
  </si>
  <si>
    <t>0027-0001805</t>
  </si>
  <si>
    <t>0027-0001811</t>
  </si>
  <si>
    <t>0027-0001817</t>
  </si>
  <si>
    <t>0027-0001823</t>
  </si>
  <si>
    <t>Costo por transporte</t>
  </si>
  <si>
    <t>0022-0016281</t>
  </si>
  <si>
    <t>AMBIPETRO</t>
  </si>
  <si>
    <t>SUCCION LODOS ORGANICOS ORGANICOS PTA HARINA</t>
  </si>
  <si>
    <t>OCEANO SEAFOOD SA-PLANTA-ABC</t>
  </si>
  <si>
    <t xml:space="preserve">PROVEEDOR </t>
  </si>
  <si>
    <t>MEGAPACK</t>
  </si>
  <si>
    <t>OCEANO SEAFOOD SA-PLANTA-ABC PTA HARINA</t>
  </si>
  <si>
    <t>0027-0001873</t>
  </si>
  <si>
    <t>0027-001845</t>
  </si>
  <si>
    <t>0022-0016370</t>
  </si>
  <si>
    <t>SUCCION LODOS ORGANICOS GRUESOS PTA HARINA</t>
  </si>
  <si>
    <t>0022-0016608</t>
  </si>
  <si>
    <t>0022-0016609</t>
  </si>
  <si>
    <t>0022-0016615</t>
  </si>
  <si>
    <t>0027-0001878</t>
  </si>
  <si>
    <t>SUCCION LODOS ORGANICOS SOLIDOS PTAR</t>
  </si>
  <si>
    <t>SUCCION LODOS ORGANICOS SECOS - PTA HARINA</t>
  </si>
  <si>
    <t>0027-001884</t>
  </si>
  <si>
    <t>OCEANO SEAFOOD SA-PLANTA-CETUS</t>
  </si>
  <si>
    <t>0027-0001892</t>
  </si>
  <si>
    <t>0027-0001895</t>
  </si>
  <si>
    <t>0023-0003965</t>
  </si>
  <si>
    <t>SUCCION LODOS ORGANICOS SEMILIQUIDOS PTAR</t>
  </si>
  <si>
    <t>0023-0003954</t>
  </si>
  <si>
    <t>14/10/202</t>
  </si>
  <si>
    <t>0023-0003969</t>
  </si>
  <si>
    <t>0027-0001897</t>
  </si>
  <si>
    <t>0022-0016669</t>
  </si>
  <si>
    <t>0022-0016667</t>
  </si>
  <si>
    <t>0022-0016750</t>
  </si>
  <si>
    <t>0027-001883</t>
  </si>
  <si>
    <t xml:space="preserve">OCEANO SEAFOOD SA-PLANTA ABC- PLANTA DE HARINA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</si>
</sst>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S/&quot;\ #,##0.00;[Red]\-&quot;S/&quot;\ #,##0.00"/>
    <numFmt numFmtId="164" formatCode="dd/mm/yyyy;@"/>
    <numFmt numFmtId="165" formatCode="&quot;S/&quot;\ #,##0.0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4.5"/>
      <name val="Trebuchet MS"/>
      <family val="2"/>
    </font>
    <font>
      <sz val="4.5"/>
      <color rgb="FF000000"/>
      <name val="Trebuchet MS"/>
      <family val="2"/>
    </font>
    <font>
      <sz val="4"/>
      <color rgb="FF000000"/>
      <name val="Trebuchet MS"/>
      <family val="2"/>
    </font>
    <font>
      <sz val="4"/>
      <name val="Trebuchet MS"/>
      <family val="2"/>
    </font>
    <font>
      <sz val="4"/>
      <name val="Arial MT"/>
    </font>
    <font>
      <b/>
      <sz val="4"/>
      <color rgb="FF000000"/>
      <name val="Trebuchet MS"/>
      <family val="2"/>
    </font>
    <font>
      <b/>
      <sz val="4.5"/>
      <color rgb="FFFFFFFF"/>
      <name val="Trebuchet MS"/>
      <family val="2"/>
    </font>
    <font>
      <sz val="4"/>
      <name val="Trebuchet MS"/>
      <family val="2"/>
    </font>
    <font>
      <sz val="4"/>
      <name val="Arial MT"/>
      <family val="2"/>
    </font>
    <font>
      <sz val="8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428ACE"/>
      </patternFill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left" vertical="top" indent="1" shrinkToFit="1"/>
    </xf>
    <xf numFmtId="164" fontId="4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 indent="1"/>
    </xf>
    <xf numFmtId="1" fontId="3" fillId="0" borderId="2" xfId="0" applyNumberFormat="1" applyFont="1" applyBorder="1" applyAlignment="1">
      <alignment horizontal="left" vertical="top" shrinkToFit="1"/>
    </xf>
    <xf numFmtId="8" fontId="5" fillId="0" borderId="2" xfId="0" applyNumberFormat="1" applyFont="1" applyBorder="1" applyAlignment="1">
      <alignment horizontal="right" vertical="center" wrapText="1"/>
    </xf>
    <xf numFmtId="1" fontId="3" fillId="0" borderId="6" xfId="0" applyNumberFormat="1" applyFont="1" applyBorder="1" applyAlignment="1">
      <alignment horizontal="left" vertical="top" shrinkToFit="1"/>
    </xf>
    <xf numFmtId="164" fontId="4" fillId="0" borderId="6" xfId="0" applyNumberFormat="1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shrinkToFit="1"/>
    </xf>
    <xf numFmtId="165" fontId="12" fillId="0" borderId="5" xfId="0" applyNumberFormat="1" applyFont="1" applyBorder="1" applyAlignment="1">
      <alignment horizontal="right" vertical="top"/>
    </xf>
    <xf numFmtId="17" fontId="0" fillId="0" borderId="0" xfId="0" applyNumberFormat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 indent="1"/>
    </xf>
    <xf numFmtId="0" fontId="12" fillId="0" borderId="0" xfId="0" applyFont="1" applyAlignment="1">
      <alignment horizontal="left" vertical="top"/>
    </xf>
    <xf numFmtId="165" fontId="5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top" wrapText="1"/>
    </xf>
    <xf numFmtId="165" fontId="5" fillId="4" borderId="2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top"/>
    </xf>
    <xf numFmtId="1" fontId="3" fillId="0" borderId="2" xfId="0" applyNumberFormat="1" applyFont="1" applyBorder="1" applyAlignment="1">
      <alignment horizontal="center" vertical="top" shrinkToFit="1"/>
    </xf>
    <xf numFmtId="165" fontId="5" fillId="4" borderId="6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left" vertical="top" wrapText="1" inden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8" fontId="5" fillId="4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7" xfId="0" applyFont="1" applyBorder="1" applyAlignment="1">
      <alignment horizontal="right" vertical="top"/>
    </xf>
    <xf numFmtId="0" fontId="12" fillId="0" borderId="8" xfId="0" applyFont="1" applyBorder="1" applyAlignment="1">
      <alignment horizontal="right" vertical="top"/>
    </xf>
    <xf numFmtId="0" fontId="12" fillId="0" borderId="9" xfId="0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left" vertical="top" wrapText="1"/>
    </xf>
    <xf numFmtId="1" fontId="3" fillId="4" borderId="2" xfId="0" applyNumberFormat="1" applyFont="1" applyFill="1" applyBorder="1" applyAlignment="1">
      <alignment horizontal="center" vertical="top" shrinkToFit="1"/>
    </xf>
  </cellXfs>
  <cellStyles count="2">
    <cellStyle name="Normal" xfId="0" builtinId="0"/>
    <cellStyle name="Normal 2" xfId="1" xr:uid="{69F119FA-9422-41D8-B108-0B20B897E8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microsoft.com/office/2017/10/relationships/person" Target="persons/pers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0"/>
  <sheetViews>
    <sheetView topLeftCell="A7" zoomScale="150" zoomScaleNormal="150" workbookViewId="0">
      <selection activeCell="M17" sqref="M17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9.6640625" customWidth="1"/>
  </cols>
  <sheetData>
    <row r="2" spans="1:12" x14ac:dyDescent="0.2">
      <c r="E2" s="29">
        <v>45047</v>
      </c>
    </row>
    <row r="4" spans="1:12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6" t="s">
        <v>6</v>
      </c>
      <c r="I4" s="7" t="s">
        <v>7</v>
      </c>
      <c r="J4" s="4" t="s">
        <v>8</v>
      </c>
      <c r="K4" s="5" t="s">
        <v>9</v>
      </c>
      <c r="L4" s="5" t="s">
        <v>10</v>
      </c>
    </row>
    <row r="5" spans="1:12" ht="13.5" customHeight="1" x14ac:dyDescent="0.2">
      <c r="A5" s="51"/>
      <c r="B5" s="8">
        <v>1</v>
      </c>
      <c r="C5" s="9">
        <v>45048</v>
      </c>
      <c r="D5" s="10" t="s">
        <v>11</v>
      </c>
      <c r="E5" s="11" t="s">
        <v>12</v>
      </c>
      <c r="F5" s="12" t="s">
        <v>13</v>
      </c>
      <c r="G5" s="13" t="s">
        <v>14</v>
      </c>
      <c r="H5" s="14" t="s">
        <v>15</v>
      </c>
      <c r="I5" s="14" t="s">
        <v>16</v>
      </c>
      <c r="J5" s="14" t="s">
        <v>17</v>
      </c>
      <c r="K5" s="15">
        <v>2</v>
      </c>
      <c r="L5" s="14">
        <f>J5*K5</f>
        <v>320</v>
      </c>
    </row>
    <row r="6" spans="1:12" ht="13.5" customHeight="1" x14ac:dyDescent="0.2">
      <c r="A6" s="52"/>
      <c r="B6" s="8">
        <v>2</v>
      </c>
      <c r="C6" s="9">
        <v>45048</v>
      </c>
      <c r="D6" s="16" t="s">
        <v>18</v>
      </c>
      <c r="E6" s="10" t="s">
        <v>19</v>
      </c>
      <c r="F6" s="17" t="s">
        <v>20</v>
      </c>
      <c r="G6" s="13" t="s">
        <v>21</v>
      </c>
      <c r="H6" s="14" t="s">
        <v>22</v>
      </c>
      <c r="I6" s="14" t="s">
        <v>23</v>
      </c>
      <c r="J6" s="14" t="s">
        <v>17</v>
      </c>
      <c r="K6" s="15">
        <v>5</v>
      </c>
      <c r="L6" s="14">
        <f t="shared" ref="L6:L17" si="0">J6*K6</f>
        <v>800</v>
      </c>
    </row>
    <row r="7" spans="1:12" ht="13.5" customHeight="1" x14ac:dyDescent="0.2">
      <c r="A7" s="52"/>
      <c r="B7" s="8">
        <v>3</v>
      </c>
      <c r="C7" s="9">
        <v>45057</v>
      </c>
      <c r="D7" s="10" t="s">
        <v>24</v>
      </c>
      <c r="E7" s="11" t="s">
        <v>12</v>
      </c>
      <c r="F7" s="12" t="s">
        <v>13</v>
      </c>
      <c r="G7" s="13" t="s">
        <v>25</v>
      </c>
      <c r="H7" s="14" t="s">
        <v>26</v>
      </c>
      <c r="I7" s="14" t="s">
        <v>27</v>
      </c>
      <c r="J7" s="14" t="s">
        <v>17</v>
      </c>
      <c r="K7" s="15">
        <v>2</v>
      </c>
      <c r="L7" s="14">
        <f t="shared" si="0"/>
        <v>320</v>
      </c>
    </row>
    <row r="8" spans="1:12" ht="13.5" customHeight="1" x14ac:dyDescent="0.2">
      <c r="A8" s="52"/>
      <c r="B8" s="8">
        <v>4</v>
      </c>
      <c r="C8" s="9">
        <v>45057</v>
      </c>
      <c r="D8" s="35" t="s">
        <v>28</v>
      </c>
      <c r="E8" s="11" t="s">
        <v>12</v>
      </c>
      <c r="F8" s="12" t="s">
        <v>13</v>
      </c>
      <c r="G8" s="13" t="s">
        <v>25</v>
      </c>
      <c r="H8" s="14" t="s">
        <v>26</v>
      </c>
      <c r="I8" s="14" t="s">
        <v>27</v>
      </c>
      <c r="J8" s="14" t="s">
        <v>29</v>
      </c>
      <c r="K8" s="15">
        <v>1</v>
      </c>
      <c r="L8" s="14">
        <f t="shared" si="0"/>
        <v>180</v>
      </c>
    </row>
    <row r="9" spans="1:12" ht="13.5" customHeight="1" x14ac:dyDescent="0.2">
      <c r="A9" s="52"/>
      <c r="B9" s="8">
        <v>5</v>
      </c>
      <c r="C9" s="9">
        <v>45057</v>
      </c>
      <c r="D9" s="16" t="s">
        <v>18</v>
      </c>
      <c r="E9" s="10" t="s">
        <v>19</v>
      </c>
      <c r="F9" s="17" t="s">
        <v>20</v>
      </c>
      <c r="G9" s="13" t="s">
        <v>30</v>
      </c>
      <c r="H9" s="14" t="s">
        <v>31</v>
      </c>
      <c r="I9" s="14" t="s">
        <v>32</v>
      </c>
      <c r="J9" s="14" t="s">
        <v>17</v>
      </c>
      <c r="K9" s="15">
        <v>7</v>
      </c>
      <c r="L9" s="14">
        <f t="shared" si="0"/>
        <v>1120</v>
      </c>
    </row>
    <row r="10" spans="1:12" ht="13.5" customHeight="1" x14ac:dyDescent="0.2">
      <c r="A10" s="52"/>
      <c r="B10" s="8">
        <v>6</v>
      </c>
      <c r="C10" s="9">
        <v>45062</v>
      </c>
      <c r="D10" s="10" t="s">
        <v>24</v>
      </c>
      <c r="E10" s="11" t="s">
        <v>12</v>
      </c>
      <c r="F10" s="12" t="s">
        <v>13</v>
      </c>
      <c r="G10" s="13" t="s">
        <v>33</v>
      </c>
      <c r="H10" s="14" t="s">
        <v>34</v>
      </c>
      <c r="I10" s="14" t="s">
        <v>35</v>
      </c>
      <c r="J10" s="19">
        <v>160</v>
      </c>
      <c r="K10" s="15">
        <v>4</v>
      </c>
      <c r="L10" s="14">
        <f t="shared" si="0"/>
        <v>640</v>
      </c>
    </row>
    <row r="11" spans="1:12" ht="13.5" customHeight="1" x14ac:dyDescent="0.2">
      <c r="A11" s="52"/>
      <c r="B11" s="8">
        <v>7</v>
      </c>
      <c r="C11" s="9">
        <v>45062</v>
      </c>
      <c r="D11" s="35" t="s">
        <v>28</v>
      </c>
      <c r="E11" s="11" t="s">
        <v>12</v>
      </c>
      <c r="F11" s="12" t="s">
        <v>13</v>
      </c>
      <c r="G11" s="13" t="s">
        <v>33</v>
      </c>
      <c r="H11" s="14" t="s">
        <v>34</v>
      </c>
      <c r="I11" s="14" t="s">
        <v>35</v>
      </c>
      <c r="J11" s="14">
        <v>180</v>
      </c>
      <c r="K11" s="15">
        <v>2</v>
      </c>
      <c r="L11" s="14">
        <f t="shared" si="0"/>
        <v>360</v>
      </c>
    </row>
    <row r="12" spans="1:12" ht="13.5" customHeight="1" x14ac:dyDescent="0.2">
      <c r="A12" s="52"/>
      <c r="B12" s="8">
        <v>8</v>
      </c>
      <c r="C12" s="9">
        <v>45062</v>
      </c>
      <c r="D12" s="16" t="s">
        <v>18</v>
      </c>
      <c r="E12" s="10" t="s">
        <v>19</v>
      </c>
      <c r="F12" s="17" t="s">
        <v>20</v>
      </c>
      <c r="G12" s="13" t="s">
        <v>36</v>
      </c>
      <c r="H12" s="14" t="s">
        <v>37</v>
      </c>
      <c r="I12" s="14" t="s">
        <v>38</v>
      </c>
      <c r="J12" s="14">
        <v>160</v>
      </c>
      <c r="K12" s="15">
        <v>4</v>
      </c>
      <c r="L12" s="14">
        <f t="shared" si="0"/>
        <v>640</v>
      </c>
    </row>
    <row r="13" spans="1:12" ht="13.5" customHeight="1" x14ac:dyDescent="0.2">
      <c r="A13" s="52"/>
      <c r="B13" s="8">
        <v>9</v>
      </c>
      <c r="C13" s="9">
        <v>45070</v>
      </c>
      <c r="D13" s="16" t="s">
        <v>18</v>
      </c>
      <c r="E13" s="10" t="s">
        <v>19</v>
      </c>
      <c r="F13" s="17" t="s">
        <v>20</v>
      </c>
      <c r="G13" s="13" t="s">
        <v>39</v>
      </c>
      <c r="H13" s="14" t="s">
        <v>40</v>
      </c>
      <c r="I13" s="14" t="s">
        <v>41</v>
      </c>
      <c r="J13" s="14">
        <v>160</v>
      </c>
      <c r="K13" s="15">
        <v>1</v>
      </c>
      <c r="L13" s="14">
        <f t="shared" si="0"/>
        <v>160</v>
      </c>
    </row>
    <row r="14" spans="1:12" ht="13.5" customHeight="1" x14ac:dyDescent="0.2">
      <c r="A14" s="52"/>
      <c r="B14" s="18">
        <v>10</v>
      </c>
      <c r="C14" s="9">
        <v>45070</v>
      </c>
      <c r="D14" s="10" t="s">
        <v>11</v>
      </c>
      <c r="E14" s="17" t="s">
        <v>42</v>
      </c>
      <c r="F14" s="10" t="s">
        <v>43</v>
      </c>
      <c r="G14" s="13" t="s">
        <v>44</v>
      </c>
      <c r="H14" s="14" t="s">
        <v>45</v>
      </c>
      <c r="I14" s="14" t="s">
        <v>46</v>
      </c>
      <c r="J14" s="14">
        <v>160</v>
      </c>
      <c r="K14" s="15">
        <v>8</v>
      </c>
      <c r="L14" s="14">
        <f t="shared" si="0"/>
        <v>1280</v>
      </c>
    </row>
    <row r="15" spans="1:12" ht="13.5" customHeight="1" x14ac:dyDescent="0.2">
      <c r="A15" s="52"/>
      <c r="B15" s="18">
        <v>11</v>
      </c>
      <c r="C15" s="9">
        <v>45076</v>
      </c>
      <c r="D15" s="10" t="s">
        <v>24</v>
      </c>
      <c r="E15" s="17" t="s">
        <v>42</v>
      </c>
      <c r="F15" s="10" t="s">
        <v>43</v>
      </c>
      <c r="G15" s="13" t="s">
        <v>47</v>
      </c>
      <c r="H15" s="14" t="s">
        <v>48</v>
      </c>
      <c r="I15" s="14" t="s">
        <v>49</v>
      </c>
      <c r="J15" s="14">
        <v>160</v>
      </c>
      <c r="K15" s="15">
        <v>6</v>
      </c>
      <c r="L15" s="14">
        <f t="shared" si="0"/>
        <v>960</v>
      </c>
    </row>
    <row r="16" spans="1:12" ht="13.5" customHeight="1" x14ac:dyDescent="0.2">
      <c r="A16" s="52"/>
      <c r="B16" s="18">
        <v>12</v>
      </c>
      <c r="C16" s="9">
        <v>45076</v>
      </c>
      <c r="D16" s="10" t="s">
        <v>24</v>
      </c>
      <c r="E16" s="11" t="s">
        <v>12</v>
      </c>
      <c r="F16" s="12" t="s">
        <v>13</v>
      </c>
      <c r="G16" s="13" t="s">
        <v>50</v>
      </c>
      <c r="H16" s="14" t="s">
        <v>51</v>
      </c>
      <c r="I16" s="14" t="s">
        <v>52</v>
      </c>
      <c r="J16" s="14">
        <v>160</v>
      </c>
      <c r="K16" s="15">
        <v>2</v>
      </c>
      <c r="L16" s="14">
        <f t="shared" si="0"/>
        <v>320</v>
      </c>
    </row>
    <row r="17" spans="1:12" ht="13.5" customHeight="1" x14ac:dyDescent="0.2">
      <c r="A17" s="52"/>
      <c r="B17" s="20">
        <v>13</v>
      </c>
      <c r="C17" s="21">
        <v>45076</v>
      </c>
      <c r="D17" s="22" t="s">
        <v>18</v>
      </c>
      <c r="E17" s="23" t="s">
        <v>19</v>
      </c>
      <c r="F17" s="24" t="s">
        <v>20</v>
      </c>
      <c r="G17" s="25" t="s">
        <v>53</v>
      </c>
      <c r="H17" s="26" t="s">
        <v>54</v>
      </c>
      <c r="I17" s="26" t="s">
        <v>55</v>
      </c>
      <c r="J17" s="26">
        <v>160</v>
      </c>
      <c r="K17" s="27">
        <v>2</v>
      </c>
      <c r="L17" s="26">
        <f t="shared" si="0"/>
        <v>320</v>
      </c>
    </row>
    <row r="18" spans="1:12" x14ac:dyDescent="0.2">
      <c r="B18" s="53" t="s">
        <v>56</v>
      </c>
      <c r="C18" s="54"/>
      <c r="D18" s="54"/>
      <c r="E18" s="54"/>
      <c r="F18" s="54"/>
      <c r="G18" s="54"/>
      <c r="H18" s="54"/>
      <c r="I18" s="54"/>
      <c r="J18" s="54"/>
      <c r="K18" s="55"/>
      <c r="L18" s="28">
        <f>SUM(L5:L17)</f>
        <v>7420</v>
      </c>
    </row>
    <row r="19" spans="1:12" x14ac:dyDescent="0.2">
      <c r="B19" s="53" t="s">
        <v>57</v>
      </c>
      <c r="C19" s="54"/>
      <c r="D19" s="54"/>
      <c r="E19" s="54"/>
      <c r="F19" s="54"/>
      <c r="G19" s="54"/>
      <c r="H19" s="54"/>
      <c r="I19" s="54"/>
      <c r="J19" s="54"/>
      <c r="K19" s="55"/>
      <c r="L19" s="28">
        <v>1335.6</v>
      </c>
    </row>
    <row r="20" spans="1:12" x14ac:dyDescent="0.2">
      <c r="B20" s="53" t="s">
        <v>58</v>
      </c>
      <c r="C20" s="54"/>
      <c r="D20" s="54"/>
      <c r="E20" s="54"/>
      <c r="F20" s="54"/>
      <c r="G20" s="54"/>
      <c r="H20" s="54"/>
      <c r="I20" s="54"/>
      <c r="J20" s="54"/>
      <c r="K20" s="55"/>
      <c r="L20" s="28">
        <f>L18+L19</f>
        <v>8755.6</v>
      </c>
    </row>
  </sheetData>
  <mergeCells count="4">
    <mergeCell ref="A5:A17"/>
    <mergeCell ref="B18:K18"/>
    <mergeCell ref="B19:K19"/>
    <mergeCell ref="B20:K20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9330-82D8-448A-A499-46F35A0A19F5}">
  <dimension ref="A2:K22"/>
  <sheetViews>
    <sheetView topLeftCell="A5" zoomScale="130" zoomScaleNormal="130" workbookViewId="0">
      <selection activeCell="K16" activeCellId="1" sqref="K12 K16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9" width="8" customWidth="1"/>
    <col min="10" max="10" width="6.83203125" customWidth="1"/>
    <col min="11" max="11" width="9.6640625" customWidth="1"/>
  </cols>
  <sheetData>
    <row r="2" spans="1:11" x14ac:dyDescent="0.2">
      <c r="E2" s="29">
        <v>45078</v>
      </c>
    </row>
    <row r="4" spans="1:11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4" t="s">
        <v>8</v>
      </c>
      <c r="J4" s="5" t="s">
        <v>9</v>
      </c>
      <c r="K4" s="5" t="s">
        <v>10</v>
      </c>
    </row>
    <row r="5" spans="1:11" ht="13.5" customHeight="1" x14ac:dyDescent="0.2">
      <c r="A5" s="51"/>
      <c r="B5" s="8">
        <v>1</v>
      </c>
      <c r="C5" s="9">
        <v>45079</v>
      </c>
      <c r="D5" s="10" t="s">
        <v>11</v>
      </c>
      <c r="E5" s="11" t="s">
        <v>12</v>
      </c>
      <c r="F5" s="12" t="s">
        <v>13</v>
      </c>
      <c r="G5" s="31" t="s">
        <v>60</v>
      </c>
      <c r="H5" s="30" t="s">
        <v>61</v>
      </c>
      <c r="I5" s="32">
        <v>175</v>
      </c>
      <c r="J5" s="15">
        <v>4</v>
      </c>
      <c r="K5" s="14">
        <f>I5*J5</f>
        <v>700</v>
      </c>
    </row>
    <row r="6" spans="1:11" ht="13.5" customHeight="1" x14ac:dyDescent="0.2">
      <c r="A6" s="52"/>
      <c r="B6" s="8">
        <v>2</v>
      </c>
      <c r="C6" s="9">
        <v>45079</v>
      </c>
      <c r="D6" s="10" t="s">
        <v>11</v>
      </c>
      <c r="E6" s="30" t="s">
        <v>59</v>
      </c>
      <c r="F6" s="10" t="s">
        <v>43</v>
      </c>
      <c r="G6" s="31" t="s">
        <v>62</v>
      </c>
      <c r="H6" s="30" t="s">
        <v>63</v>
      </c>
      <c r="I6" s="32">
        <v>175</v>
      </c>
      <c r="J6" s="15">
        <v>6</v>
      </c>
      <c r="K6" s="14">
        <f t="shared" ref="K6:K19" si="0">I6*J6</f>
        <v>1050</v>
      </c>
    </row>
    <row r="7" spans="1:11" ht="13.5" customHeight="1" x14ac:dyDescent="0.2">
      <c r="A7" s="52"/>
      <c r="B7" s="8">
        <v>3</v>
      </c>
      <c r="C7" s="9">
        <v>45086</v>
      </c>
      <c r="D7" s="10" t="s">
        <v>24</v>
      </c>
      <c r="E7" s="11" t="s">
        <v>12</v>
      </c>
      <c r="F7" s="12" t="s">
        <v>13</v>
      </c>
      <c r="G7" s="31" t="s">
        <v>64</v>
      </c>
      <c r="H7" s="30" t="s">
        <v>65</v>
      </c>
      <c r="I7" s="32">
        <v>175</v>
      </c>
      <c r="J7" s="15">
        <v>1</v>
      </c>
      <c r="K7" s="14">
        <f t="shared" si="0"/>
        <v>175</v>
      </c>
    </row>
    <row r="8" spans="1:11" ht="13.5" customHeight="1" x14ac:dyDescent="0.2">
      <c r="A8" s="52"/>
      <c r="B8" s="8">
        <v>4</v>
      </c>
      <c r="C8" s="9">
        <v>45086</v>
      </c>
      <c r="D8" s="10" t="s">
        <v>24</v>
      </c>
      <c r="E8" s="30" t="s">
        <v>59</v>
      </c>
      <c r="F8" s="10" t="s">
        <v>43</v>
      </c>
      <c r="G8" s="31" t="s">
        <v>66</v>
      </c>
      <c r="H8" s="30" t="s">
        <v>67</v>
      </c>
      <c r="I8" s="32">
        <v>175</v>
      </c>
      <c r="J8" s="15">
        <v>9</v>
      </c>
      <c r="K8" s="14">
        <f t="shared" si="0"/>
        <v>1575</v>
      </c>
    </row>
    <row r="9" spans="1:11" ht="13.5" customHeight="1" x14ac:dyDescent="0.2">
      <c r="A9" s="52"/>
      <c r="B9" s="8">
        <v>5</v>
      </c>
      <c r="C9" s="9">
        <v>45089</v>
      </c>
      <c r="D9" s="16" t="s">
        <v>18</v>
      </c>
      <c r="E9" s="11" t="s">
        <v>12</v>
      </c>
      <c r="F9" s="12" t="s">
        <v>13</v>
      </c>
      <c r="G9" s="31" t="s">
        <v>68</v>
      </c>
      <c r="H9" s="30" t="s">
        <v>69</v>
      </c>
      <c r="I9" s="32">
        <v>175</v>
      </c>
      <c r="J9" s="15">
        <v>1</v>
      </c>
      <c r="K9" s="14">
        <f t="shared" si="0"/>
        <v>175</v>
      </c>
    </row>
    <row r="10" spans="1:11" ht="13.5" customHeight="1" x14ac:dyDescent="0.2">
      <c r="A10" s="52"/>
      <c r="B10" s="8">
        <v>6</v>
      </c>
      <c r="C10" s="9">
        <v>45089</v>
      </c>
      <c r="D10" s="36" t="s">
        <v>70</v>
      </c>
      <c r="E10" s="11" t="s">
        <v>12</v>
      </c>
      <c r="F10" s="12" t="s">
        <v>13</v>
      </c>
      <c r="G10" s="31" t="s">
        <v>68</v>
      </c>
      <c r="H10" s="30" t="s">
        <v>69</v>
      </c>
      <c r="I10" s="32">
        <v>175</v>
      </c>
      <c r="J10" s="15">
        <v>3</v>
      </c>
      <c r="K10" s="14">
        <f t="shared" si="0"/>
        <v>525</v>
      </c>
    </row>
    <row r="11" spans="1:11" ht="13.5" customHeight="1" x14ac:dyDescent="0.2">
      <c r="A11" s="52"/>
      <c r="B11" s="8">
        <v>7</v>
      </c>
      <c r="C11" s="9">
        <v>45089</v>
      </c>
      <c r="D11" s="33" t="s">
        <v>71</v>
      </c>
      <c r="E11" s="30" t="s">
        <v>59</v>
      </c>
      <c r="F11" s="10" t="s">
        <v>43</v>
      </c>
      <c r="G11" s="31" t="s">
        <v>72</v>
      </c>
      <c r="H11" s="30" t="s">
        <v>73</v>
      </c>
      <c r="I11" s="32">
        <v>175</v>
      </c>
      <c r="J11" s="15">
        <v>4</v>
      </c>
      <c r="K11" s="14">
        <f t="shared" si="0"/>
        <v>700</v>
      </c>
    </row>
    <row r="12" spans="1:11" ht="13.5" customHeight="1" x14ac:dyDescent="0.2">
      <c r="A12" s="52"/>
      <c r="B12" s="8">
        <v>8</v>
      </c>
      <c r="C12" s="9">
        <v>45089</v>
      </c>
      <c r="D12" s="16" t="s">
        <v>18</v>
      </c>
      <c r="E12" s="10" t="s">
        <v>19</v>
      </c>
      <c r="F12" s="17" t="s">
        <v>20</v>
      </c>
      <c r="G12" s="31" t="s">
        <v>74</v>
      </c>
      <c r="H12" s="30" t="s">
        <v>75</v>
      </c>
      <c r="I12" s="32">
        <v>175</v>
      </c>
      <c r="J12" s="15">
        <v>2</v>
      </c>
      <c r="K12" s="14">
        <f t="shared" si="0"/>
        <v>350</v>
      </c>
    </row>
    <row r="13" spans="1:11" ht="13.5" customHeight="1" x14ac:dyDescent="0.2">
      <c r="A13" s="52"/>
      <c r="B13" s="8">
        <v>9</v>
      </c>
      <c r="C13" s="9">
        <v>45093</v>
      </c>
      <c r="D13" s="16" t="s">
        <v>18</v>
      </c>
      <c r="E13" s="11" t="s">
        <v>12</v>
      </c>
      <c r="F13" s="12" t="s">
        <v>13</v>
      </c>
      <c r="G13" s="31" t="s">
        <v>76</v>
      </c>
      <c r="H13" s="30" t="s">
        <v>77</v>
      </c>
      <c r="I13" s="32">
        <v>175</v>
      </c>
      <c r="J13" s="15">
        <v>2</v>
      </c>
      <c r="K13" s="14">
        <f t="shared" si="0"/>
        <v>350</v>
      </c>
    </row>
    <row r="14" spans="1:11" ht="13.5" customHeight="1" x14ac:dyDescent="0.2">
      <c r="A14" s="52"/>
      <c r="B14" s="18">
        <v>10</v>
      </c>
      <c r="C14" s="9">
        <v>45093</v>
      </c>
      <c r="D14" s="10" t="s">
        <v>11</v>
      </c>
      <c r="E14" s="17" t="s">
        <v>42</v>
      </c>
      <c r="F14" s="10" t="s">
        <v>43</v>
      </c>
      <c r="G14" s="31" t="s">
        <v>78</v>
      </c>
      <c r="H14" s="30" t="s">
        <v>79</v>
      </c>
      <c r="I14" s="32">
        <v>175</v>
      </c>
      <c r="J14" s="15">
        <v>8</v>
      </c>
      <c r="K14" s="14">
        <f t="shared" si="0"/>
        <v>1400</v>
      </c>
    </row>
    <row r="15" spans="1:11" ht="13.5" customHeight="1" x14ac:dyDescent="0.2">
      <c r="A15" s="52"/>
      <c r="B15" s="18">
        <v>11</v>
      </c>
      <c r="C15" s="46">
        <v>45096</v>
      </c>
      <c r="D15" s="35" t="s">
        <v>24</v>
      </c>
      <c r="E15" s="47" t="s">
        <v>42</v>
      </c>
      <c r="F15" s="35" t="s">
        <v>43</v>
      </c>
      <c r="G15" s="48" t="s">
        <v>80</v>
      </c>
      <c r="H15" s="49" t="s">
        <v>81</v>
      </c>
      <c r="I15" s="50">
        <v>195</v>
      </c>
      <c r="J15" s="15">
        <v>8</v>
      </c>
      <c r="K15" s="14">
        <f t="shared" si="0"/>
        <v>1560</v>
      </c>
    </row>
    <row r="16" spans="1:11" ht="13.5" customHeight="1" x14ac:dyDescent="0.2">
      <c r="A16" s="52"/>
      <c r="B16" s="18">
        <v>12</v>
      </c>
      <c r="C16" s="9">
        <v>45099</v>
      </c>
      <c r="D16" s="10" t="s">
        <v>24</v>
      </c>
      <c r="E16" s="10" t="s">
        <v>19</v>
      </c>
      <c r="F16" s="17" t="s">
        <v>20</v>
      </c>
      <c r="G16" s="31" t="s">
        <v>82</v>
      </c>
      <c r="H16" s="30" t="s">
        <v>83</v>
      </c>
      <c r="I16" s="32">
        <v>175</v>
      </c>
      <c r="J16" s="15">
        <v>1</v>
      </c>
      <c r="K16" s="14">
        <f t="shared" si="0"/>
        <v>175</v>
      </c>
    </row>
    <row r="17" spans="1:11" ht="13.5" customHeight="1" x14ac:dyDescent="0.2">
      <c r="A17" s="52"/>
      <c r="B17" s="18">
        <v>13</v>
      </c>
      <c r="C17" s="9">
        <v>45099</v>
      </c>
      <c r="D17" s="10" t="s">
        <v>24</v>
      </c>
      <c r="E17" s="11" t="s">
        <v>12</v>
      </c>
      <c r="F17" s="12" t="s">
        <v>13</v>
      </c>
      <c r="G17" s="31" t="s">
        <v>84</v>
      </c>
      <c r="H17" s="30" t="s">
        <v>85</v>
      </c>
      <c r="I17" s="32">
        <v>175</v>
      </c>
      <c r="J17" s="15">
        <v>1</v>
      </c>
      <c r="K17" s="14">
        <f t="shared" si="0"/>
        <v>175</v>
      </c>
    </row>
    <row r="18" spans="1:11" ht="13.5" customHeight="1" x14ac:dyDescent="0.2">
      <c r="A18" s="52"/>
      <c r="B18" s="18">
        <v>14</v>
      </c>
      <c r="C18" s="9">
        <v>45099</v>
      </c>
      <c r="D18" s="10" t="s">
        <v>24</v>
      </c>
      <c r="E18" s="17" t="s">
        <v>42</v>
      </c>
      <c r="F18" s="10" t="s">
        <v>43</v>
      </c>
      <c r="G18" s="31" t="s">
        <v>86</v>
      </c>
      <c r="H18" s="30" t="s">
        <v>87</v>
      </c>
      <c r="I18" s="32">
        <v>175</v>
      </c>
      <c r="J18" s="15">
        <v>8</v>
      </c>
      <c r="K18" s="14">
        <f t="shared" ref="K18" si="1">I18*J18</f>
        <v>1400</v>
      </c>
    </row>
    <row r="19" spans="1:11" ht="13.5" customHeight="1" x14ac:dyDescent="0.2">
      <c r="A19" s="52"/>
      <c r="B19" s="18">
        <v>15</v>
      </c>
      <c r="C19" s="9">
        <v>45100</v>
      </c>
      <c r="D19" s="22" t="s">
        <v>18</v>
      </c>
      <c r="E19" s="17" t="s">
        <v>42</v>
      </c>
      <c r="F19" s="10" t="s">
        <v>43</v>
      </c>
      <c r="G19" s="31" t="s">
        <v>88</v>
      </c>
      <c r="H19" s="34" t="s">
        <v>89</v>
      </c>
      <c r="I19" s="32">
        <v>195</v>
      </c>
      <c r="J19" s="27">
        <v>8</v>
      </c>
      <c r="K19" s="26">
        <f t="shared" si="0"/>
        <v>1560</v>
      </c>
    </row>
    <row r="20" spans="1:11" x14ac:dyDescent="0.2">
      <c r="B20" s="53" t="s">
        <v>56</v>
      </c>
      <c r="C20" s="54"/>
      <c r="D20" s="54"/>
      <c r="E20" s="54"/>
      <c r="F20" s="54"/>
      <c r="G20" s="54"/>
      <c r="H20" s="54"/>
      <c r="I20" s="54"/>
      <c r="J20" s="55"/>
      <c r="K20" s="28">
        <f>SUM(K5:K19)</f>
        <v>11870</v>
      </c>
    </row>
    <row r="21" spans="1:11" x14ac:dyDescent="0.2">
      <c r="B21" s="53" t="s">
        <v>57</v>
      </c>
      <c r="C21" s="54"/>
      <c r="D21" s="54"/>
      <c r="E21" s="54"/>
      <c r="F21" s="54"/>
      <c r="G21" s="54"/>
      <c r="H21" s="54"/>
      <c r="I21" s="54"/>
      <c r="J21" s="55"/>
      <c r="K21" s="28">
        <f>11870*0.18</f>
        <v>2136.6</v>
      </c>
    </row>
    <row r="22" spans="1:11" x14ac:dyDescent="0.2">
      <c r="B22" s="53" t="s">
        <v>58</v>
      </c>
      <c r="C22" s="54"/>
      <c r="D22" s="54"/>
      <c r="E22" s="54"/>
      <c r="F22" s="54"/>
      <c r="G22" s="54"/>
      <c r="H22" s="54"/>
      <c r="I22" s="54"/>
      <c r="J22" s="55"/>
      <c r="K22" s="28">
        <f>K20+K21</f>
        <v>14006.6</v>
      </c>
    </row>
  </sheetData>
  <mergeCells count="4">
    <mergeCell ref="A5:A19"/>
    <mergeCell ref="B20:J20"/>
    <mergeCell ref="B21:J21"/>
    <mergeCell ref="B22:J22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F602-02AC-49BD-A44C-FEA630BECAED}">
  <dimension ref="A2:M21"/>
  <sheetViews>
    <sheetView topLeftCell="A7" zoomScale="160" zoomScaleNormal="160" workbookViewId="0">
      <selection activeCell="F9" sqref="F9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10.83203125" customWidth="1"/>
    <col min="13" max="13" width="11.5" customWidth="1"/>
  </cols>
  <sheetData>
    <row r="2" spans="1:13" x14ac:dyDescent="0.2">
      <c r="E2" s="29">
        <v>45108</v>
      </c>
    </row>
    <row r="4" spans="1:13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37" t="s">
        <v>96</v>
      </c>
      <c r="J4" s="4" t="s">
        <v>8</v>
      </c>
      <c r="K4" s="5" t="s">
        <v>9</v>
      </c>
      <c r="L4" s="5" t="s">
        <v>10</v>
      </c>
      <c r="M4" s="5" t="s">
        <v>101</v>
      </c>
    </row>
    <row r="5" spans="1:13" ht="13.5" customHeight="1" x14ac:dyDescent="0.2">
      <c r="A5" s="51"/>
      <c r="B5" s="8">
        <v>1</v>
      </c>
      <c r="C5" s="9">
        <v>45113</v>
      </c>
      <c r="D5" s="10" t="s">
        <v>11</v>
      </c>
      <c r="E5" s="11" t="s">
        <v>12</v>
      </c>
      <c r="F5" s="12" t="s">
        <v>13</v>
      </c>
      <c r="G5" s="31" t="s">
        <v>90</v>
      </c>
      <c r="H5" s="30"/>
      <c r="I5" s="30"/>
      <c r="J5" s="32">
        <v>175</v>
      </c>
      <c r="K5" s="15">
        <v>1</v>
      </c>
      <c r="L5" s="42">
        <f>J5*K5</f>
        <v>175</v>
      </c>
      <c r="M5" s="38" t="s">
        <v>102</v>
      </c>
    </row>
    <row r="6" spans="1:13" ht="13.5" customHeight="1" x14ac:dyDescent="0.2">
      <c r="A6" s="52"/>
      <c r="B6" s="8">
        <v>2</v>
      </c>
      <c r="C6" s="9">
        <v>45113</v>
      </c>
      <c r="D6" s="10" t="s">
        <v>11</v>
      </c>
      <c r="E6" s="30" t="s">
        <v>59</v>
      </c>
      <c r="F6" s="10" t="s">
        <v>43</v>
      </c>
      <c r="G6" s="31" t="s">
        <v>88</v>
      </c>
      <c r="H6" s="30"/>
      <c r="I6" s="30"/>
      <c r="J6" s="32">
        <v>175</v>
      </c>
      <c r="K6" s="15">
        <v>9</v>
      </c>
      <c r="L6" s="42">
        <f t="shared" ref="L6:L11" si="0">J6*K6</f>
        <v>1575</v>
      </c>
      <c r="M6" s="38" t="s">
        <v>102</v>
      </c>
    </row>
    <row r="7" spans="1:13" ht="13.5" customHeight="1" x14ac:dyDescent="0.2">
      <c r="A7" s="52"/>
      <c r="B7" s="8">
        <v>3</v>
      </c>
      <c r="C7" s="9">
        <v>45118</v>
      </c>
      <c r="D7" s="10" t="s">
        <v>24</v>
      </c>
      <c r="E7" s="11" t="s">
        <v>12</v>
      </c>
      <c r="F7" s="12" t="s">
        <v>13</v>
      </c>
      <c r="G7" s="31" t="s">
        <v>91</v>
      </c>
      <c r="H7" s="30"/>
      <c r="I7" s="30"/>
      <c r="J7" s="32">
        <v>175</v>
      </c>
      <c r="K7" s="15">
        <v>1</v>
      </c>
      <c r="L7" s="42">
        <f t="shared" si="0"/>
        <v>175</v>
      </c>
      <c r="M7" s="38" t="s">
        <v>102</v>
      </c>
    </row>
    <row r="8" spans="1:13" ht="13.5" customHeight="1" x14ac:dyDescent="0.2">
      <c r="A8" s="52"/>
      <c r="B8" s="8">
        <v>4</v>
      </c>
      <c r="C8" s="9">
        <v>45118</v>
      </c>
      <c r="D8" s="10" t="s">
        <v>24</v>
      </c>
      <c r="E8" s="30" t="s">
        <v>59</v>
      </c>
      <c r="F8" s="10" t="s">
        <v>43</v>
      </c>
      <c r="G8" s="31" t="s">
        <v>92</v>
      </c>
      <c r="H8" s="30"/>
      <c r="I8" s="30"/>
      <c r="J8" s="32">
        <v>175</v>
      </c>
      <c r="K8" s="15">
        <v>8</v>
      </c>
      <c r="L8" s="42">
        <f t="shared" si="0"/>
        <v>1400</v>
      </c>
      <c r="M8" s="38" t="s">
        <v>102</v>
      </c>
    </row>
    <row r="9" spans="1:13" ht="13.5" customHeight="1" x14ac:dyDescent="0.2">
      <c r="A9" s="52"/>
      <c r="B9" s="8">
        <v>5</v>
      </c>
      <c r="C9" s="9">
        <v>45118</v>
      </c>
      <c r="D9" s="16" t="s">
        <v>18</v>
      </c>
      <c r="E9" s="10" t="s">
        <v>19</v>
      </c>
      <c r="F9" s="17" t="s">
        <v>20</v>
      </c>
      <c r="G9" s="31" t="s">
        <v>68</v>
      </c>
      <c r="H9" s="30"/>
      <c r="I9" s="30"/>
      <c r="J9" s="32">
        <v>175</v>
      </c>
      <c r="K9" s="15">
        <v>1</v>
      </c>
      <c r="L9" s="42">
        <f t="shared" si="0"/>
        <v>175</v>
      </c>
      <c r="M9" s="38" t="s">
        <v>102</v>
      </c>
    </row>
    <row r="10" spans="1:13" ht="13.5" customHeight="1" x14ac:dyDescent="0.2">
      <c r="A10" s="52"/>
      <c r="B10" s="8">
        <v>7</v>
      </c>
      <c r="C10" s="9">
        <v>45121</v>
      </c>
      <c r="D10" s="33" t="s">
        <v>71</v>
      </c>
      <c r="E10" s="30" t="s">
        <v>59</v>
      </c>
      <c r="F10" s="10" t="s">
        <v>43</v>
      </c>
      <c r="G10" s="31" t="s">
        <v>93</v>
      </c>
      <c r="H10" s="30"/>
      <c r="I10" s="30"/>
      <c r="J10" s="32">
        <v>175</v>
      </c>
      <c r="K10" s="15">
        <v>10</v>
      </c>
      <c r="L10" s="42">
        <f t="shared" si="0"/>
        <v>1750</v>
      </c>
      <c r="M10" s="38" t="s">
        <v>102</v>
      </c>
    </row>
    <row r="11" spans="1:13" ht="13.5" customHeight="1" x14ac:dyDescent="0.2">
      <c r="A11" s="52"/>
      <c r="B11" s="8">
        <v>8</v>
      </c>
      <c r="C11" s="9">
        <v>45125</v>
      </c>
      <c r="D11" s="16" t="s">
        <v>18</v>
      </c>
      <c r="E11" s="30" t="s">
        <v>59</v>
      </c>
      <c r="F11" s="10" t="s">
        <v>43</v>
      </c>
      <c r="G11" s="31" t="s">
        <v>94</v>
      </c>
      <c r="H11" s="30"/>
      <c r="I11" s="30"/>
      <c r="J11" s="32">
        <v>184</v>
      </c>
      <c r="K11" s="15">
        <v>9</v>
      </c>
      <c r="L11" s="39">
        <f t="shared" si="0"/>
        <v>1656</v>
      </c>
      <c r="M11" s="38" t="s">
        <v>102</v>
      </c>
    </row>
    <row r="12" spans="1:13" ht="13.5" customHeight="1" x14ac:dyDescent="0.2">
      <c r="A12" s="52"/>
      <c r="B12" s="8">
        <v>9</v>
      </c>
      <c r="C12" s="9">
        <v>45129</v>
      </c>
      <c r="D12" s="16" t="s">
        <v>18</v>
      </c>
      <c r="E12" s="30" t="s">
        <v>59</v>
      </c>
      <c r="F12" s="10" t="s">
        <v>43</v>
      </c>
      <c r="G12" s="31" t="s">
        <v>95</v>
      </c>
      <c r="H12" s="30"/>
      <c r="I12" s="32">
        <f>93.75*12</f>
        <v>1125</v>
      </c>
      <c r="J12" s="32">
        <v>70</v>
      </c>
      <c r="K12" s="15">
        <v>12</v>
      </c>
      <c r="L12" s="32">
        <f>I12+70*12</f>
        <v>1965</v>
      </c>
      <c r="M12" s="43" t="s">
        <v>98</v>
      </c>
    </row>
    <row r="13" spans="1:13" ht="13.5" customHeight="1" x14ac:dyDescent="0.2">
      <c r="A13" s="52"/>
      <c r="B13" s="18">
        <v>10</v>
      </c>
      <c r="C13" s="9">
        <v>45129</v>
      </c>
      <c r="D13" s="10" t="s">
        <v>24</v>
      </c>
      <c r="E13" s="11" t="s">
        <v>12</v>
      </c>
      <c r="F13" s="12" t="s">
        <v>13</v>
      </c>
      <c r="G13" s="31" t="s">
        <v>97</v>
      </c>
      <c r="H13" s="30"/>
      <c r="I13" s="32">
        <f>93.75*4</f>
        <v>375</v>
      </c>
      <c r="J13" s="32">
        <v>70</v>
      </c>
      <c r="K13" s="15">
        <v>4</v>
      </c>
      <c r="L13" s="32">
        <f>I13+J13*K13</f>
        <v>655</v>
      </c>
      <c r="M13" s="43" t="s">
        <v>98</v>
      </c>
    </row>
    <row r="14" spans="1:13" ht="13.5" customHeight="1" x14ac:dyDescent="0.2">
      <c r="A14" s="52"/>
      <c r="B14" s="18">
        <v>11</v>
      </c>
      <c r="C14" s="9">
        <v>45133</v>
      </c>
      <c r="D14" s="10" t="s">
        <v>24</v>
      </c>
      <c r="E14" s="17" t="s">
        <v>59</v>
      </c>
      <c r="F14" s="10" t="s">
        <v>43</v>
      </c>
      <c r="G14" s="31"/>
      <c r="H14" s="30"/>
      <c r="I14" s="40">
        <f>93.75*13</f>
        <v>1218.75</v>
      </c>
      <c r="J14" s="32">
        <v>70</v>
      </c>
      <c r="K14" s="15">
        <v>13</v>
      </c>
      <c r="L14" s="32">
        <f>I14+J14*K14</f>
        <v>2128.75</v>
      </c>
      <c r="M14" s="43" t="s">
        <v>98</v>
      </c>
    </row>
    <row r="15" spans="1:13" ht="13.5" customHeight="1" x14ac:dyDescent="0.2">
      <c r="A15" s="52"/>
      <c r="B15" s="18">
        <v>12</v>
      </c>
      <c r="C15" s="9">
        <v>45133</v>
      </c>
      <c r="D15" s="10" t="s">
        <v>24</v>
      </c>
      <c r="E15" s="10" t="s">
        <v>100</v>
      </c>
      <c r="F15" s="12" t="s">
        <v>13</v>
      </c>
      <c r="G15" s="31"/>
      <c r="H15" s="30"/>
      <c r="I15" s="40">
        <f>93.75*1</f>
        <v>93.75</v>
      </c>
      <c r="J15" s="32">
        <v>70</v>
      </c>
      <c r="K15" s="15">
        <v>1</v>
      </c>
      <c r="L15" s="39">
        <f>I15+J15*K15</f>
        <v>163.75</v>
      </c>
      <c r="M15" s="43" t="s">
        <v>98</v>
      </c>
    </row>
    <row r="16" spans="1:13" ht="13.5" customHeight="1" x14ac:dyDescent="0.2">
      <c r="A16" s="52"/>
      <c r="B16" s="18">
        <v>13</v>
      </c>
      <c r="C16" s="9">
        <v>45133</v>
      </c>
      <c r="D16" s="41" t="s">
        <v>99</v>
      </c>
      <c r="E16" s="41" t="s">
        <v>103</v>
      </c>
      <c r="F16" s="12" t="s">
        <v>13</v>
      </c>
      <c r="G16" s="31"/>
      <c r="H16" s="30"/>
      <c r="I16" s="40">
        <f>93.75*2</f>
        <v>187.5</v>
      </c>
      <c r="J16" s="32">
        <v>80</v>
      </c>
      <c r="K16" s="15">
        <v>2</v>
      </c>
      <c r="L16" s="39">
        <f>I16+J16*K16</f>
        <v>347.5</v>
      </c>
      <c r="M16" s="43" t="s">
        <v>98</v>
      </c>
    </row>
    <row r="17" spans="1:12" ht="13.5" customHeight="1" x14ac:dyDescent="0.2">
      <c r="A17" s="52"/>
      <c r="B17" s="18">
        <v>14</v>
      </c>
      <c r="C17" s="9"/>
      <c r="D17" s="10"/>
      <c r="E17" s="17"/>
      <c r="F17" s="10"/>
      <c r="G17" s="31"/>
      <c r="H17" s="30"/>
      <c r="I17" s="30"/>
      <c r="J17" s="32"/>
      <c r="K17" s="15"/>
      <c r="L17" s="14"/>
    </row>
    <row r="18" spans="1:12" ht="13.5" customHeight="1" x14ac:dyDescent="0.2">
      <c r="A18" s="52"/>
      <c r="B18" s="18">
        <v>15</v>
      </c>
      <c r="C18" s="9"/>
      <c r="D18" s="22"/>
      <c r="E18" s="17"/>
      <c r="F18" s="10"/>
      <c r="G18" s="31"/>
      <c r="H18" s="34"/>
      <c r="I18" s="34"/>
      <c r="J18" s="32"/>
      <c r="K18" s="27"/>
      <c r="L18" s="26"/>
    </row>
    <row r="19" spans="1:12" x14ac:dyDescent="0.2">
      <c r="B19" s="53" t="s">
        <v>56</v>
      </c>
      <c r="C19" s="54"/>
      <c r="D19" s="54"/>
      <c r="E19" s="54"/>
      <c r="F19" s="54"/>
      <c r="G19" s="54"/>
      <c r="H19" s="54"/>
      <c r="I19" s="54"/>
      <c r="J19" s="54"/>
      <c r="K19" s="55"/>
      <c r="L19" s="28">
        <f>SUM(L5:L18)</f>
        <v>12166</v>
      </c>
    </row>
    <row r="20" spans="1:12" x14ac:dyDescent="0.2">
      <c r="B20" s="53" t="s">
        <v>57</v>
      </c>
      <c r="C20" s="54"/>
      <c r="D20" s="54"/>
      <c r="E20" s="54"/>
      <c r="F20" s="54"/>
      <c r="G20" s="54"/>
      <c r="H20" s="54"/>
      <c r="I20" s="54"/>
      <c r="J20" s="54"/>
      <c r="K20" s="55"/>
      <c r="L20" s="28">
        <f>9526*0.18</f>
        <v>1714.6799999999998</v>
      </c>
    </row>
    <row r="21" spans="1:12" x14ac:dyDescent="0.2">
      <c r="B21" s="53" t="s">
        <v>58</v>
      </c>
      <c r="C21" s="54"/>
      <c r="D21" s="54"/>
      <c r="E21" s="54"/>
      <c r="F21" s="54"/>
      <c r="G21" s="54"/>
      <c r="H21" s="54"/>
      <c r="I21" s="54"/>
      <c r="J21" s="54"/>
      <c r="K21" s="55"/>
      <c r="L21" s="28">
        <f>L19+L20</f>
        <v>13880.68</v>
      </c>
    </row>
  </sheetData>
  <mergeCells count="4">
    <mergeCell ref="A5:A18"/>
    <mergeCell ref="B19:K19"/>
    <mergeCell ref="B20:K20"/>
    <mergeCell ref="B21:K21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B2FF-97C4-49D5-8AAD-EDCCA306B6F5}">
  <dimension ref="A2:M11"/>
  <sheetViews>
    <sheetView zoomScale="160" zoomScaleNormal="160" workbookViewId="0">
      <selection activeCell="B10" sqref="B10:K10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6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12.6640625" customWidth="1"/>
    <col min="13" max="13" width="11.5" customWidth="1"/>
  </cols>
  <sheetData>
    <row r="2" spans="1:13" x14ac:dyDescent="0.2">
      <c r="E2" s="29">
        <v>45139</v>
      </c>
    </row>
    <row r="4" spans="1:13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37" t="s">
        <v>96</v>
      </c>
      <c r="J4" s="4" t="s">
        <v>8</v>
      </c>
      <c r="K4" s="5" t="s">
        <v>9</v>
      </c>
      <c r="L4" s="5" t="s">
        <v>10</v>
      </c>
      <c r="M4" s="5" t="s">
        <v>101</v>
      </c>
    </row>
    <row r="5" spans="1:13" ht="13.5" customHeight="1" x14ac:dyDescent="0.2">
      <c r="A5" s="52"/>
      <c r="B5" s="18">
        <v>11</v>
      </c>
      <c r="C5" s="9">
        <v>45150</v>
      </c>
      <c r="D5" s="10" t="s">
        <v>24</v>
      </c>
      <c r="E5" s="17" t="s">
        <v>59</v>
      </c>
      <c r="F5" s="10" t="s">
        <v>43</v>
      </c>
      <c r="G5" s="14" t="s">
        <v>105</v>
      </c>
      <c r="H5" s="30"/>
      <c r="I5" s="40">
        <v>428.6</v>
      </c>
      <c r="J5" s="32">
        <v>70</v>
      </c>
      <c r="K5" s="15">
        <v>4</v>
      </c>
      <c r="L5" s="32">
        <f>I5+J5*K5</f>
        <v>708.6</v>
      </c>
      <c r="M5" s="43" t="s">
        <v>98</v>
      </c>
    </row>
    <row r="6" spans="1:13" ht="13.5" customHeight="1" x14ac:dyDescent="0.2">
      <c r="A6" s="52"/>
      <c r="B6" s="18">
        <v>12</v>
      </c>
      <c r="C6" s="9">
        <v>45150</v>
      </c>
      <c r="D6" s="41" t="s">
        <v>107</v>
      </c>
      <c r="E6" s="10" t="s">
        <v>100</v>
      </c>
      <c r="F6" s="12" t="s">
        <v>13</v>
      </c>
      <c r="G6" s="58" t="s">
        <v>106</v>
      </c>
      <c r="H6" s="30"/>
      <c r="I6" s="60">
        <v>1071.4000000000001</v>
      </c>
      <c r="J6" s="32">
        <v>70</v>
      </c>
      <c r="K6" s="15">
        <v>4</v>
      </c>
      <c r="L6" s="56">
        <f>10*70+I6</f>
        <v>1771.4</v>
      </c>
      <c r="M6" s="43" t="s">
        <v>98</v>
      </c>
    </row>
    <row r="7" spans="1:13" ht="13.5" customHeight="1" x14ac:dyDescent="0.2">
      <c r="A7" s="52"/>
      <c r="B7" s="18">
        <v>14</v>
      </c>
      <c r="C7" s="9">
        <v>45150</v>
      </c>
      <c r="D7" s="10" t="s">
        <v>24</v>
      </c>
      <c r="E7" s="10" t="s">
        <v>100</v>
      </c>
      <c r="F7" s="12" t="s">
        <v>13</v>
      </c>
      <c r="G7" s="59"/>
      <c r="H7" s="30"/>
      <c r="I7" s="61"/>
      <c r="J7" s="32">
        <v>70</v>
      </c>
      <c r="K7" s="15">
        <v>6</v>
      </c>
      <c r="L7" s="57"/>
      <c r="M7" s="43" t="s">
        <v>98</v>
      </c>
    </row>
    <row r="8" spans="1:13" ht="13.5" customHeight="1" x14ac:dyDescent="0.2">
      <c r="A8" s="52"/>
      <c r="B8" s="18">
        <v>15</v>
      </c>
      <c r="C8" s="9"/>
      <c r="D8" s="22"/>
      <c r="E8" s="17"/>
      <c r="F8" s="10"/>
      <c r="G8" s="31"/>
      <c r="H8" s="34"/>
      <c r="I8" s="34"/>
      <c r="J8" s="32"/>
      <c r="K8" s="27"/>
      <c r="L8" s="26"/>
    </row>
    <row r="9" spans="1:13" x14ac:dyDescent="0.2">
      <c r="B9" s="53" t="s">
        <v>56</v>
      </c>
      <c r="C9" s="54"/>
      <c r="D9" s="54"/>
      <c r="E9" s="54"/>
      <c r="F9" s="54"/>
      <c r="G9" s="54"/>
      <c r="H9" s="54"/>
      <c r="I9" s="54"/>
      <c r="J9" s="54"/>
      <c r="K9" s="55"/>
      <c r="L9" s="28">
        <f>SUM(L5:L8)</f>
        <v>2480</v>
      </c>
    </row>
    <row r="10" spans="1:13" x14ac:dyDescent="0.2">
      <c r="B10" s="53" t="s">
        <v>57</v>
      </c>
      <c r="C10" s="54"/>
      <c r="D10" s="54"/>
      <c r="E10" s="54"/>
      <c r="F10" s="54"/>
      <c r="G10" s="54"/>
      <c r="H10" s="54"/>
      <c r="I10" s="54"/>
      <c r="J10" s="54"/>
      <c r="K10" s="55"/>
      <c r="L10" s="28">
        <f>L9*0.18</f>
        <v>446.4</v>
      </c>
    </row>
    <row r="11" spans="1:13" x14ac:dyDescent="0.2">
      <c r="B11" s="53" t="s">
        <v>58</v>
      </c>
      <c r="C11" s="54"/>
      <c r="D11" s="54"/>
      <c r="E11" s="54"/>
      <c r="F11" s="54"/>
      <c r="G11" s="54"/>
      <c r="H11" s="54"/>
      <c r="I11" s="54"/>
      <c r="J11" s="54"/>
      <c r="K11" s="55"/>
      <c r="L11" s="28">
        <f>L9+L10</f>
        <v>2926.4</v>
      </c>
    </row>
  </sheetData>
  <mergeCells count="7">
    <mergeCell ref="L6:L7"/>
    <mergeCell ref="A5:A8"/>
    <mergeCell ref="B9:K9"/>
    <mergeCell ref="B10:K10"/>
    <mergeCell ref="B11:K11"/>
    <mergeCell ref="G6:G7"/>
    <mergeCell ref="I6:I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14B6-9D57-4DAB-9383-DDBEC55D03F7}">
  <dimension ref="A2:M14"/>
  <sheetViews>
    <sheetView topLeftCell="A4" zoomScale="160" zoomScaleNormal="160" workbookViewId="0">
      <selection activeCell="B13" sqref="B13:K13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4.6640625" customWidth="1"/>
    <col min="5" max="5" width="16.5" customWidth="1"/>
    <col min="6" max="6" width="13.5" customWidth="1"/>
    <col min="7" max="10" width="8" customWidth="1"/>
    <col min="11" max="11" width="6.83203125" customWidth="1"/>
    <col min="12" max="12" width="10.83203125" customWidth="1"/>
    <col min="13" max="13" width="11.5" customWidth="1"/>
  </cols>
  <sheetData>
    <row r="2" spans="1:13" x14ac:dyDescent="0.2">
      <c r="E2" s="29">
        <v>45170</v>
      </c>
    </row>
    <row r="4" spans="1:13" ht="18.95" customHeight="1" x14ac:dyDescent="0.2">
      <c r="A4" s="1"/>
      <c r="B4" s="2" t="s">
        <v>0</v>
      </c>
      <c r="C4" s="3" t="s">
        <v>1</v>
      </c>
      <c r="D4" s="4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37" t="s">
        <v>96</v>
      </c>
      <c r="J4" s="4" t="s">
        <v>8</v>
      </c>
      <c r="K4" s="5" t="s">
        <v>9</v>
      </c>
      <c r="L4" s="5" t="s">
        <v>10</v>
      </c>
      <c r="M4" s="5" t="s">
        <v>101</v>
      </c>
    </row>
    <row r="5" spans="1:13" ht="13.5" customHeight="1" x14ac:dyDescent="0.2">
      <c r="A5" s="52"/>
      <c r="B5" s="44">
        <v>1</v>
      </c>
      <c r="C5" s="9">
        <v>45185</v>
      </c>
      <c r="D5" s="10" t="s">
        <v>11</v>
      </c>
      <c r="E5" s="30" t="s">
        <v>59</v>
      </c>
      <c r="F5" s="10" t="s">
        <v>43</v>
      </c>
      <c r="G5" s="31" t="s">
        <v>104</v>
      </c>
      <c r="H5" s="30"/>
      <c r="I5" s="30"/>
      <c r="J5" s="32">
        <v>175</v>
      </c>
      <c r="K5" s="15">
        <v>10</v>
      </c>
      <c r="L5" s="42">
        <f t="shared" ref="L5:L7" si="0">J5*K5</f>
        <v>1750</v>
      </c>
      <c r="M5" s="38" t="s">
        <v>102</v>
      </c>
    </row>
    <row r="6" spans="1:13" ht="13.5" customHeight="1" x14ac:dyDescent="0.2">
      <c r="A6" s="52"/>
      <c r="B6" s="44">
        <v>2</v>
      </c>
      <c r="C6" s="9">
        <v>45194</v>
      </c>
      <c r="D6" s="10" t="s">
        <v>24</v>
      </c>
      <c r="E6" s="10" t="s">
        <v>100</v>
      </c>
      <c r="F6" s="12" t="s">
        <v>13</v>
      </c>
      <c r="G6" s="31" t="s">
        <v>108</v>
      </c>
      <c r="H6" s="30"/>
      <c r="I6" s="30"/>
      <c r="J6" s="32">
        <v>175</v>
      </c>
      <c r="K6" s="15">
        <v>10</v>
      </c>
      <c r="L6" s="42">
        <f t="shared" si="0"/>
        <v>1750</v>
      </c>
      <c r="M6" s="38" t="s">
        <v>102</v>
      </c>
    </row>
    <row r="7" spans="1:13" ht="13.5" customHeight="1" x14ac:dyDescent="0.2">
      <c r="A7" s="52"/>
      <c r="B7" s="44">
        <v>3</v>
      </c>
      <c r="C7" s="9">
        <v>45194</v>
      </c>
      <c r="D7" s="10" t="s">
        <v>24</v>
      </c>
      <c r="E7" s="10" t="s">
        <v>100</v>
      </c>
      <c r="F7" s="12" t="s">
        <v>13</v>
      </c>
      <c r="G7" s="31" t="s">
        <v>109</v>
      </c>
      <c r="H7" s="34"/>
      <c r="I7" s="34"/>
      <c r="J7" s="32">
        <v>175</v>
      </c>
      <c r="K7" s="27">
        <v>10</v>
      </c>
      <c r="L7" s="42">
        <f t="shared" si="0"/>
        <v>1750</v>
      </c>
      <c r="M7" s="38" t="s">
        <v>102</v>
      </c>
    </row>
    <row r="8" spans="1:13" ht="13.5" customHeight="1" x14ac:dyDescent="0.2">
      <c r="A8" s="52"/>
      <c r="B8" s="44">
        <v>4</v>
      </c>
      <c r="C8" s="9">
        <v>45195</v>
      </c>
      <c r="D8" s="10" t="s">
        <v>24</v>
      </c>
      <c r="E8" s="10" t="s">
        <v>100</v>
      </c>
      <c r="F8" s="12" t="s">
        <v>13</v>
      </c>
      <c r="G8" s="31" t="s">
        <v>110</v>
      </c>
      <c r="H8" s="34"/>
      <c r="I8" s="34"/>
      <c r="J8" s="32">
        <v>175</v>
      </c>
      <c r="K8" s="27">
        <v>2</v>
      </c>
      <c r="L8" s="45">
        <f>J8*K8</f>
        <v>350</v>
      </c>
      <c r="M8" s="38" t="s">
        <v>102</v>
      </c>
    </row>
    <row r="9" spans="1:13" ht="13.5" customHeight="1" x14ac:dyDescent="0.2">
      <c r="A9" s="52"/>
      <c r="B9" s="44">
        <v>5</v>
      </c>
      <c r="C9" s="9">
        <v>45195</v>
      </c>
      <c r="D9" s="10" t="s">
        <v>11</v>
      </c>
      <c r="E9" s="30" t="s">
        <v>59</v>
      </c>
      <c r="F9" s="10" t="s">
        <v>43</v>
      </c>
      <c r="G9" s="31" t="s">
        <v>111</v>
      </c>
      <c r="H9" s="34"/>
      <c r="I9" s="34"/>
      <c r="J9" s="32">
        <v>175</v>
      </c>
      <c r="K9" s="27">
        <v>9</v>
      </c>
      <c r="L9" s="45">
        <f>J9*K9</f>
        <v>1575</v>
      </c>
      <c r="M9" s="38" t="s">
        <v>102</v>
      </c>
    </row>
    <row r="10" spans="1:13" ht="13.5" customHeight="1" x14ac:dyDescent="0.2">
      <c r="A10" s="52"/>
      <c r="B10" s="44">
        <v>6</v>
      </c>
      <c r="C10" s="9"/>
      <c r="D10" s="23"/>
      <c r="E10" s="30"/>
      <c r="F10" s="10"/>
      <c r="G10" s="31"/>
      <c r="H10" s="34"/>
      <c r="I10" s="34"/>
      <c r="J10" s="32"/>
      <c r="K10" s="27"/>
      <c r="L10" s="45"/>
      <c r="M10" s="38"/>
    </row>
    <row r="11" spans="1:13" ht="13.5" customHeight="1" x14ac:dyDescent="0.2">
      <c r="A11" s="52"/>
      <c r="B11" s="44">
        <v>7</v>
      </c>
      <c r="C11" s="9"/>
      <c r="D11" s="22"/>
      <c r="E11" s="17"/>
      <c r="F11" s="10"/>
      <c r="G11" s="31"/>
      <c r="H11" s="34"/>
      <c r="I11" s="34"/>
      <c r="J11" s="32"/>
      <c r="K11" s="27"/>
      <c r="L11" s="26"/>
    </row>
    <row r="12" spans="1:13" x14ac:dyDescent="0.2">
      <c r="B12" s="53" t="s">
        <v>56</v>
      </c>
      <c r="C12" s="54"/>
      <c r="D12" s="54"/>
      <c r="E12" s="54"/>
      <c r="F12" s="54"/>
      <c r="G12" s="54"/>
      <c r="H12" s="54"/>
      <c r="I12" s="54"/>
      <c r="J12" s="54"/>
      <c r="K12" s="55"/>
      <c r="L12" s="28">
        <f>SUM(L5:L11)</f>
        <v>7175</v>
      </c>
    </row>
    <row r="13" spans="1:13" x14ac:dyDescent="0.2">
      <c r="B13" s="53" t="s">
        <v>57</v>
      </c>
      <c r="C13" s="54"/>
      <c r="D13" s="54"/>
      <c r="E13" s="54"/>
      <c r="F13" s="54"/>
      <c r="G13" s="54"/>
      <c r="H13" s="54"/>
      <c r="I13" s="54"/>
      <c r="J13" s="54"/>
      <c r="K13" s="55"/>
      <c r="L13" s="28">
        <f>L12*0.18</f>
        <v>1291.5</v>
      </c>
    </row>
    <row r="14" spans="1:13" x14ac:dyDescent="0.2">
      <c r="B14" s="53" t="s">
        <v>58</v>
      </c>
      <c r="C14" s="54"/>
      <c r="D14" s="54"/>
      <c r="E14" s="54"/>
      <c r="F14" s="54"/>
      <c r="G14" s="54"/>
      <c r="H14" s="54"/>
      <c r="I14" s="54"/>
      <c r="J14" s="54"/>
      <c r="K14" s="55"/>
      <c r="L14" s="28">
        <f>L12+L13</f>
        <v>8466.5</v>
      </c>
    </row>
  </sheetData>
  <mergeCells count="4">
    <mergeCell ref="A5:A11"/>
    <mergeCell ref="B12:K12"/>
    <mergeCell ref="B13:K13"/>
    <mergeCell ref="B14:K14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2C46-AAF8-4F5B-B02E-2A23F05D8ECA}">
  <dimension ref="A2:M24"/>
  <sheetViews>
    <sheetView tabSelected="1" topLeftCell="A3" zoomScale="160" zoomScaleNormal="160" workbookViewId="0">
      <selection activeCell="I10" sqref="I10"/>
    </sheetView>
  </sheetViews>
  <sheetFormatPr baseColWidth="10" defaultColWidth="9.33203125" defaultRowHeight="12.75" x14ac:dyDescent="0.2"/>
  <cols>
    <col min="1" max="1" width="8.1640625" customWidth="1"/>
    <col min="2" max="2" width="3.5" customWidth="1"/>
    <col min="3" max="3" width="6.1640625" customWidth="1"/>
    <col min="4" max="4" width="16.1640625" style="63" customWidth="1"/>
    <col min="5" max="5" width="16.5" style="63" customWidth="1"/>
    <col min="6" max="6" width="13.5" customWidth="1"/>
    <col min="7" max="10" width="8" customWidth="1"/>
    <col min="11" max="11" width="6.83203125" customWidth="1"/>
    <col min="12" max="12" width="10.83203125" customWidth="1"/>
    <col min="13" max="13" width="11.5" customWidth="1"/>
  </cols>
  <sheetData>
    <row r="2" spans="1:13" x14ac:dyDescent="0.2">
      <c r="E2" s="62">
        <v>45200</v>
      </c>
    </row>
    <row r="4" spans="1:13" ht="18.95" customHeight="1" x14ac:dyDescent="0.2">
      <c r="A4" s="1"/>
      <c r="B4" s="2" t="s">
        <v>0</v>
      </c>
      <c r="C4" s="3" t="s">
        <v>1</v>
      </c>
      <c r="D4" s="7" t="s">
        <v>2</v>
      </c>
      <c r="E4" s="5" t="s">
        <v>3</v>
      </c>
      <c r="F4" s="2" t="s">
        <v>4</v>
      </c>
      <c r="G4" s="6" t="s">
        <v>5</v>
      </c>
      <c r="H4" s="7" t="s">
        <v>7</v>
      </c>
      <c r="I4" s="37" t="s">
        <v>96</v>
      </c>
      <c r="J4" s="4" t="s">
        <v>8</v>
      </c>
      <c r="K4" s="5" t="s">
        <v>9</v>
      </c>
      <c r="L4" s="5" t="s">
        <v>10</v>
      </c>
      <c r="M4" s="5" t="s">
        <v>101</v>
      </c>
    </row>
    <row r="5" spans="1:13" ht="14.25" customHeight="1" x14ac:dyDescent="0.2">
      <c r="A5" s="52"/>
      <c r="B5" s="67">
        <v>1</v>
      </c>
      <c r="C5" s="46">
        <v>45201</v>
      </c>
      <c r="D5" s="65" t="s">
        <v>113</v>
      </c>
      <c r="E5" s="65" t="s">
        <v>128</v>
      </c>
      <c r="F5" s="66" t="s">
        <v>13</v>
      </c>
      <c r="G5" s="31" t="s">
        <v>124</v>
      </c>
      <c r="H5" s="30"/>
      <c r="I5" s="30"/>
      <c r="J5" s="32">
        <v>175</v>
      </c>
      <c r="K5" s="15">
        <v>1</v>
      </c>
      <c r="L5" s="42">
        <f t="shared" ref="L5:L8" si="0">J5*K5</f>
        <v>175</v>
      </c>
      <c r="M5" s="38" t="s">
        <v>102</v>
      </c>
    </row>
    <row r="6" spans="1:13" ht="13.5" customHeight="1" x14ac:dyDescent="0.2">
      <c r="A6" s="52"/>
      <c r="B6" s="44">
        <v>2</v>
      </c>
      <c r="C6" s="9">
        <v>45201</v>
      </c>
      <c r="D6" s="11" t="s">
        <v>112</v>
      </c>
      <c r="E6" s="11" t="s">
        <v>100</v>
      </c>
      <c r="F6" s="12" t="s">
        <v>13</v>
      </c>
      <c r="G6" s="31" t="s">
        <v>125</v>
      </c>
      <c r="H6" s="30"/>
      <c r="I6" s="30"/>
      <c r="J6" s="32">
        <v>175</v>
      </c>
      <c r="K6" s="15">
        <v>6</v>
      </c>
      <c r="L6" s="42">
        <f t="shared" si="0"/>
        <v>1050</v>
      </c>
      <c r="M6" s="38" t="s">
        <v>102</v>
      </c>
    </row>
    <row r="7" spans="1:13" ht="13.5" customHeight="1" x14ac:dyDescent="0.2">
      <c r="A7" s="52"/>
      <c r="B7" s="44">
        <v>3</v>
      </c>
      <c r="C7" s="9">
        <v>45201</v>
      </c>
      <c r="D7" s="11" t="s">
        <v>24</v>
      </c>
      <c r="E7" s="30" t="s">
        <v>59</v>
      </c>
      <c r="F7" s="10" t="s">
        <v>43</v>
      </c>
      <c r="G7" s="31" t="s">
        <v>127</v>
      </c>
      <c r="H7" s="34"/>
      <c r="I7" s="34"/>
      <c r="J7" s="32">
        <v>175</v>
      </c>
      <c r="K7" s="27">
        <v>3</v>
      </c>
      <c r="L7" s="42">
        <f>J7*K7</f>
        <v>525</v>
      </c>
      <c r="M7" s="38" t="s">
        <v>102</v>
      </c>
    </row>
    <row r="8" spans="1:13" ht="13.5" customHeight="1" x14ac:dyDescent="0.2">
      <c r="A8" s="52"/>
      <c r="B8" s="44">
        <v>3</v>
      </c>
      <c r="C8" s="9">
        <v>45202</v>
      </c>
      <c r="D8" s="11" t="s">
        <v>24</v>
      </c>
      <c r="E8" s="30" t="s">
        <v>59</v>
      </c>
      <c r="F8" s="10" t="s">
        <v>43</v>
      </c>
      <c r="G8" s="31" t="s">
        <v>114</v>
      </c>
      <c r="H8" s="34"/>
      <c r="I8" s="34"/>
      <c r="J8" s="32">
        <v>175</v>
      </c>
      <c r="K8" s="27">
        <v>10</v>
      </c>
      <c r="L8" s="42">
        <f t="shared" si="0"/>
        <v>1750</v>
      </c>
      <c r="M8" s="38" t="s">
        <v>102</v>
      </c>
    </row>
    <row r="9" spans="1:13" ht="13.5" customHeight="1" x14ac:dyDescent="0.2">
      <c r="A9" s="52"/>
      <c r="B9" s="44">
        <v>4</v>
      </c>
      <c r="C9" s="9">
        <v>45208</v>
      </c>
      <c r="D9" s="11" t="s">
        <v>24</v>
      </c>
      <c r="E9" s="11" t="s">
        <v>100</v>
      </c>
      <c r="F9" s="12" t="s">
        <v>13</v>
      </c>
      <c r="G9" s="31" t="s">
        <v>126</v>
      </c>
      <c r="H9" s="34"/>
      <c r="I9" s="34"/>
      <c r="J9" s="32">
        <v>175</v>
      </c>
      <c r="K9" s="27">
        <v>5</v>
      </c>
      <c r="L9" s="45">
        <f>J9*K9</f>
        <v>875</v>
      </c>
      <c r="M9" s="38" t="s">
        <v>102</v>
      </c>
    </row>
    <row r="10" spans="1:13" ht="13.5" customHeight="1" x14ac:dyDescent="0.2">
      <c r="A10" s="52"/>
      <c r="B10" s="44">
        <v>5</v>
      </c>
      <c r="C10" s="9">
        <v>45208</v>
      </c>
      <c r="D10" s="11" t="s">
        <v>24</v>
      </c>
      <c r="E10" s="11" t="s">
        <v>115</v>
      </c>
      <c r="F10" s="17" t="s">
        <v>20</v>
      </c>
      <c r="G10" s="31" t="s">
        <v>120</v>
      </c>
      <c r="H10" s="34"/>
      <c r="I10" s="34"/>
      <c r="J10" s="32">
        <v>175</v>
      </c>
      <c r="K10" s="27">
        <v>5</v>
      </c>
      <c r="L10" s="45">
        <f>J10*K10</f>
        <v>875</v>
      </c>
      <c r="M10" s="38" t="s">
        <v>102</v>
      </c>
    </row>
    <row r="11" spans="1:13" ht="13.5" customHeight="1" x14ac:dyDescent="0.2">
      <c r="A11" s="52"/>
      <c r="B11" s="44">
        <v>6</v>
      </c>
      <c r="C11" s="9">
        <v>45209</v>
      </c>
      <c r="D11" s="11" t="s">
        <v>24</v>
      </c>
      <c r="E11" s="30" t="s">
        <v>59</v>
      </c>
      <c r="F11" s="10" t="s">
        <v>43</v>
      </c>
      <c r="G11" s="31" t="s">
        <v>116</v>
      </c>
      <c r="H11" s="34"/>
      <c r="I11" s="34"/>
      <c r="J11" s="32">
        <v>175</v>
      </c>
      <c r="K11" s="27">
        <v>10</v>
      </c>
      <c r="L11" s="45">
        <f>J11*K11</f>
        <v>1750</v>
      </c>
      <c r="M11" s="38" t="s">
        <v>102</v>
      </c>
    </row>
    <row r="12" spans="1:13" ht="13.5" customHeight="1" x14ac:dyDescent="0.2">
      <c r="A12" s="52"/>
      <c r="B12" s="44">
        <v>7</v>
      </c>
      <c r="C12" s="9">
        <v>45211</v>
      </c>
      <c r="D12" s="11" t="s">
        <v>119</v>
      </c>
      <c r="E12" s="30" t="s">
        <v>59</v>
      </c>
      <c r="F12" s="10" t="s">
        <v>43</v>
      </c>
      <c r="G12" s="31" t="s">
        <v>117</v>
      </c>
      <c r="H12" s="34"/>
      <c r="I12" s="34"/>
      <c r="J12" s="32">
        <v>175</v>
      </c>
      <c r="K12" s="27">
        <v>4</v>
      </c>
      <c r="L12" s="45">
        <f>J12*K12</f>
        <v>700</v>
      </c>
      <c r="M12" s="38" t="s">
        <v>102</v>
      </c>
    </row>
    <row r="13" spans="1:13" ht="13.5" customHeight="1" x14ac:dyDescent="0.2">
      <c r="A13" s="52"/>
      <c r="B13" s="44">
        <v>8</v>
      </c>
      <c r="C13" s="9">
        <v>45211</v>
      </c>
      <c r="D13" s="11" t="s">
        <v>24</v>
      </c>
      <c r="E13" s="11" t="s">
        <v>115</v>
      </c>
      <c r="F13" s="17" t="s">
        <v>20</v>
      </c>
      <c r="G13" s="31" t="s">
        <v>118</v>
      </c>
      <c r="H13" s="34"/>
      <c r="I13" s="34"/>
      <c r="J13" s="32">
        <v>175</v>
      </c>
      <c r="K13" s="27">
        <v>6</v>
      </c>
      <c r="L13" s="45">
        <f>J13*K13</f>
        <v>1050</v>
      </c>
      <c r="M13" s="38" t="s">
        <v>102</v>
      </c>
    </row>
    <row r="14" spans="1:13" ht="13.5" customHeight="1" x14ac:dyDescent="0.2">
      <c r="A14" s="52"/>
      <c r="B14" s="44">
        <v>9</v>
      </c>
      <c r="C14" s="9">
        <v>45213</v>
      </c>
      <c r="D14" s="11" t="s">
        <v>119</v>
      </c>
      <c r="E14" s="30" t="s">
        <v>59</v>
      </c>
      <c r="F14" s="10" t="s">
        <v>43</v>
      </c>
      <c r="G14" s="31" t="s">
        <v>123</v>
      </c>
      <c r="H14" s="34"/>
      <c r="I14" s="34"/>
      <c r="J14" s="32">
        <v>175</v>
      </c>
      <c r="K14" s="27">
        <v>5</v>
      </c>
      <c r="L14" s="45">
        <f>J14*K14</f>
        <v>875</v>
      </c>
      <c r="M14" s="38" t="s">
        <v>102</v>
      </c>
    </row>
    <row r="15" spans="1:13" ht="13.5" customHeight="1" x14ac:dyDescent="0.2">
      <c r="A15" s="52"/>
      <c r="B15" s="44">
        <v>10</v>
      </c>
      <c r="C15" s="9" t="s">
        <v>121</v>
      </c>
      <c r="D15" s="11" t="s">
        <v>24</v>
      </c>
      <c r="E15" s="11" t="s">
        <v>115</v>
      </c>
      <c r="F15" s="17" t="s">
        <v>20</v>
      </c>
      <c r="G15" s="31" t="s">
        <v>122</v>
      </c>
      <c r="H15" s="34"/>
      <c r="I15" s="34"/>
      <c r="J15" s="32">
        <v>175</v>
      </c>
      <c r="K15" s="27">
        <v>5</v>
      </c>
      <c r="L15" s="45">
        <f>J15*K15</f>
        <v>875</v>
      </c>
      <c r="M15" s="38" t="s">
        <v>102</v>
      </c>
    </row>
    <row r="16" spans="1:13" ht="13.5" customHeight="1" x14ac:dyDescent="0.2">
      <c r="A16" s="52"/>
      <c r="B16" s="44">
        <v>11</v>
      </c>
      <c r="C16" s="9"/>
      <c r="D16" s="64"/>
      <c r="E16" s="30"/>
      <c r="F16" s="10"/>
      <c r="G16" s="31"/>
      <c r="H16" s="34"/>
      <c r="I16" s="34"/>
      <c r="J16" s="32"/>
      <c r="K16" s="27"/>
      <c r="L16" s="45"/>
      <c r="M16" s="38"/>
    </row>
    <row r="17" spans="1:13" ht="13.5" customHeight="1" x14ac:dyDescent="0.2">
      <c r="A17" s="52"/>
      <c r="B17" s="44">
        <v>12</v>
      </c>
      <c r="C17" s="9"/>
      <c r="D17" s="64"/>
      <c r="E17" s="30"/>
      <c r="F17" s="10"/>
      <c r="G17" s="31"/>
      <c r="H17" s="34"/>
      <c r="I17" s="34"/>
      <c r="J17" s="32"/>
      <c r="K17" s="27"/>
      <c r="L17" s="45"/>
      <c r="M17" s="38"/>
    </row>
    <row r="18" spans="1:13" ht="13.5" customHeight="1" x14ac:dyDescent="0.2">
      <c r="A18" s="52"/>
      <c r="B18" s="44">
        <v>13</v>
      </c>
      <c r="C18" s="9"/>
      <c r="D18" s="64"/>
      <c r="E18" s="30"/>
      <c r="F18" s="10"/>
      <c r="G18" s="31"/>
      <c r="H18" s="34"/>
      <c r="I18" s="34"/>
      <c r="J18" s="32"/>
      <c r="K18" s="27"/>
      <c r="L18" s="45"/>
      <c r="M18" s="38"/>
    </row>
    <row r="19" spans="1:13" ht="13.5" customHeight="1" x14ac:dyDescent="0.2">
      <c r="A19" s="52"/>
      <c r="B19" s="44">
        <v>14</v>
      </c>
      <c r="C19" s="9"/>
      <c r="D19" s="64"/>
      <c r="E19" s="30"/>
      <c r="F19" s="10"/>
      <c r="G19" s="31"/>
      <c r="H19" s="34"/>
      <c r="I19" s="34"/>
      <c r="J19" s="32"/>
      <c r="K19" s="27"/>
      <c r="L19" s="45"/>
      <c r="M19" s="38"/>
    </row>
    <row r="20" spans="1:13" ht="13.5" customHeight="1" x14ac:dyDescent="0.2">
      <c r="A20" s="52"/>
      <c r="B20" s="44">
        <v>15</v>
      </c>
      <c r="C20" s="9"/>
      <c r="D20" s="64"/>
      <c r="E20" s="30"/>
      <c r="F20" s="10"/>
      <c r="G20" s="31"/>
      <c r="H20" s="34"/>
      <c r="I20" s="34"/>
      <c r="J20" s="32"/>
      <c r="K20" s="27"/>
      <c r="L20" s="45"/>
      <c r="M20" s="38"/>
    </row>
    <row r="21" spans="1:13" ht="13.5" customHeight="1" x14ac:dyDescent="0.2">
      <c r="A21" s="52"/>
      <c r="B21" s="44">
        <v>16</v>
      </c>
      <c r="C21" s="9"/>
      <c r="D21" s="26"/>
      <c r="E21" s="11"/>
      <c r="F21" s="10"/>
      <c r="G21" s="31"/>
      <c r="H21" s="34"/>
      <c r="I21" s="34"/>
      <c r="J21" s="32"/>
      <c r="K21" s="27"/>
      <c r="L21" s="26"/>
    </row>
    <row r="22" spans="1:13" x14ac:dyDescent="0.2">
      <c r="B22" s="53" t="s">
        <v>56</v>
      </c>
      <c r="C22" s="54"/>
      <c r="D22" s="54"/>
      <c r="E22" s="54"/>
      <c r="F22" s="54"/>
      <c r="G22" s="54"/>
      <c r="H22" s="54"/>
      <c r="I22" s="54"/>
      <c r="J22" s="54"/>
      <c r="K22" s="55"/>
      <c r="L22" s="28">
        <f>SUM(L5:L21)</f>
        <v>10500</v>
      </c>
    </row>
    <row r="23" spans="1:13" x14ac:dyDescent="0.2">
      <c r="B23" s="53" t="s">
        <v>57</v>
      </c>
      <c r="C23" s="54"/>
      <c r="D23" s="54"/>
      <c r="E23" s="54"/>
      <c r="F23" s="54"/>
      <c r="G23" s="54"/>
      <c r="H23" s="54"/>
      <c r="I23" s="54"/>
      <c r="J23" s="54"/>
      <c r="K23" s="55"/>
      <c r="L23" s="28">
        <f>L22*0.18</f>
        <v>1890</v>
      </c>
    </row>
    <row r="24" spans="1:13" x14ac:dyDescent="0.2">
      <c r="B24" s="53" t="s">
        <v>58</v>
      </c>
      <c r="C24" s="54"/>
      <c r="D24" s="54"/>
      <c r="E24" s="54"/>
      <c r="F24" s="54"/>
      <c r="G24" s="54"/>
      <c r="H24" s="54"/>
      <c r="I24" s="54"/>
      <c r="J24" s="54"/>
      <c r="K24" s="55"/>
      <c r="L24" s="28">
        <f>L22+L23</f>
        <v>12390</v>
      </c>
    </row>
  </sheetData>
  <mergeCells count="4">
    <mergeCell ref="A5:A21"/>
    <mergeCell ref="B22:K22"/>
    <mergeCell ref="B23:K23"/>
    <mergeCell ref="B24:K24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MAYO</vt:lpstr>
      <vt:lpstr>JUNIO</vt:lpstr>
      <vt:lpstr>JULIO</vt:lpstr>
      <vt:lpstr>AGOSTO</vt:lpstr>
      <vt:lpstr>SETIEMBRE</vt:lpstr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YUPANQUI</dc:creator>
  <cp:lastModifiedBy>Cinthia Castro (OSF-PAI)</cp:lastModifiedBy>
  <dcterms:created xsi:type="dcterms:W3CDTF">2023-06-03T15:14:45Z</dcterms:created>
  <dcterms:modified xsi:type="dcterms:W3CDTF">2023-10-16T16:18:26Z</dcterms:modified>
</cp:coreProperties>
</file>