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orella\liquidacion\"/>
    </mc:Choice>
  </mc:AlternateContent>
  <bookViews>
    <workbookView xWindow="0" yWindow="0" windowWidth="24000" windowHeight="9135" firstSheet="14" activeTab="17"/>
  </bookViews>
  <sheets>
    <sheet name="OP 53" sheetId="4" state="hidden" r:id="rId1"/>
    <sheet name="OP 57" sheetId="6" state="hidden" r:id="rId2"/>
    <sheet name="OP 61" sheetId="7" state="hidden" r:id="rId3"/>
    <sheet name="OP 64" sheetId="8" state="hidden" r:id="rId4"/>
    <sheet name="OP 66" sheetId="9" state="hidden" r:id="rId5"/>
    <sheet name="OP 68" sheetId="10" state="hidden" r:id="rId6"/>
    <sheet name="OP 69" sheetId="11" state="hidden" r:id="rId7"/>
    <sheet name="servicio" sheetId="12" state="hidden" r:id="rId8"/>
    <sheet name="servicio (2)" sheetId="16" state="hidden" r:id="rId9"/>
    <sheet name="OP 70" sheetId="13" state="hidden" r:id="rId10"/>
    <sheet name="OP 72" sheetId="14" state="hidden" r:id="rId11"/>
    <sheet name="OP 74" sheetId="17" state="hidden" r:id="rId12"/>
    <sheet name="SERVICIO ENVASADO OP 73" sheetId="18" state="hidden" r:id="rId13"/>
    <sheet name="SERVICIO ENVASADO OP 75" sheetId="19" state="hidden" r:id="rId14"/>
    <sheet name="OP 06 - ALTAIR" sheetId="21" r:id="rId15"/>
    <sheet name="OP 07 - ALTAIR" sheetId="23" r:id="rId16"/>
    <sheet name="OP 08 - ALTAIR " sheetId="24" r:id="rId17"/>
    <sheet name="OP 09- ALTAIR  (2)" sheetId="25" r:id="rId18"/>
  </sheets>
  <definedNames>
    <definedName name="_xlnm._FilterDatabase" localSheetId="7" hidden="1">servicio!$A$16:$H$39</definedName>
    <definedName name="_xlnm._FilterDatabase" localSheetId="8" hidden="1">'servicio (2)'!$A$16:$H$33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5" l="1"/>
  <c r="I40" i="25" s="1"/>
  <c r="I26" i="25"/>
  <c r="I30" i="25"/>
  <c r="I27" i="25"/>
  <c r="I23" i="25"/>
  <c r="I36" i="25"/>
  <c r="I35" i="25"/>
  <c r="I22" i="25"/>
  <c r="I20" i="25"/>
  <c r="I18" i="25"/>
  <c r="E40" i="25" l="1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40" i="25" l="1"/>
  <c r="E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E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E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40" i="24" l="1"/>
  <c r="G40" i="23"/>
  <c r="G40" i="21"/>
  <c r="M19" i="19"/>
  <c r="M18" i="19"/>
  <c r="M17" i="19"/>
  <c r="J18" i="19" l="1"/>
  <c r="G23" i="19"/>
  <c r="G21" i="19"/>
  <c r="G20" i="19"/>
  <c r="G39" i="19" l="1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2" i="19"/>
  <c r="G19" i="19"/>
  <c r="G18" i="19"/>
  <c r="G17" i="19"/>
  <c r="G40" i="19" l="1"/>
  <c r="J17" i="19" s="1"/>
  <c r="J19" i="19" s="1"/>
  <c r="K21" i="19" s="1"/>
  <c r="E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40" i="18" s="1"/>
  <c r="E40" i="17" l="1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E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33" i="16"/>
  <c r="G17" i="16"/>
  <c r="G40" i="17" l="1"/>
  <c r="E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40" i="14" l="1"/>
  <c r="E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40" i="13" l="1"/>
  <c r="G22" i="12"/>
  <c r="G21" i="12"/>
  <c r="G20" i="12"/>
  <c r="G19" i="12"/>
  <c r="G18" i="12"/>
  <c r="G39" i="12" s="1"/>
  <c r="G17" i="12"/>
  <c r="E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E40" i="11" l="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40" i="11" l="1"/>
  <c r="E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E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40" i="10" l="1"/>
  <c r="G40" i="9"/>
  <c r="E40" i="7"/>
  <c r="E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40" i="8" l="1"/>
  <c r="G40" i="7"/>
  <c r="G18" i="4"/>
  <c r="G17" i="4"/>
  <c r="G19" i="6"/>
  <c r="G18" i="6"/>
  <c r="E40" i="6" l="1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7" i="6"/>
  <c r="G40" i="6" l="1"/>
  <c r="E40" i="4" l="1"/>
  <c r="G19" i="4"/>
  <c r="G20" i="4"/>
  <c r="G21" i="4"/>
  <c r="G22" i="4"/>
  <c r="G23" i="4"/>
  <c r="G24" i="4"/>
  <c r="G25" i="4"/>
  <c r="G26" i="4"/>
  <c r="G27" i="4"/>
  <c r="G28" i="4"/>
  <c r="G29" i="4"/>
  <c r="G39" i="4"/>
  <c r="G38" i="4"/>
  <c r="G37" i="4"/>
  <c r="G36" i="4"/>
  <c r="G35" i="4"/>
  <c r="G34" i="4"/>
  <c r="G33" i="4"/>
  <c r="G32" i="4"/>
  <c r="G31" i="4"/>
  <c r="G30" i="4"/>
  <c r="G40" i="4" l="1"/>
</calcChain>
</file>

<file path=xl/comments1.xml><?xml version="1.0" encoding="utf-8"?>
<comments xmlns="http://schemas.openxmlformats.org/spreadsheetml/2006/main">
  <authors>
    <author>Kristi La Rosa Lama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Kristi La Rosa Lama:</t>
        </r>
        <r>
          <rPr>
            <sz val="9"/>
            <color indexed="81"/>
            <rFont val="Tahoma"/>
            <family val="2"/>
          </rPr>
          <t xml:space="preserve">
DE LA OP 67 DE CETUS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Kristi La Rosa Lama:</t>
        </r>
        <r>
          <rPr>
            <sz val="9"/>
            <color indexed="81"/>
            <rFont val="Tahoma"/>
            <family val="2"/>
          </rPr>
          <t xml:space="preserve">
OP 67 DE CETUS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Kristi La Rosa Lama:</t>
        </r>
        <r>
          <rPr>
            <sz val="9"/>
            <color indexed="81"/>
            <rFont val="Tahoma"/>
            <family val="2"/>
          </rPr>
          <t xml:space="preserve">
DE LA OP 67 DE CETUS</t>
        </r>
      </text>
    </comment>
  </commentList>
</comments>
</file>

<file path=xl/sharedStrings.xml><?xml version="1.0" encoding="utf-8"?>
<sst xmlns="http://schemas.openxmlformats.org/spreadsheetml/2006/main" count="736" uniqueCount="106">
  <si>
    <t>Proveedor:</t>
  </si>
  <si>
    <t>Fecha :</t>
  </si>
  <si>
    <t>Descripcion</t>
  </si>
  <si>
    <t>Cantidad</t>
  </si>
  <si>
    <t>Unidad</t>
  </si>
  <si>
    <t>TONELADAS</t>
  </si>
  <si>
    <t>OP:</t>
  </si>
  <si>
    <t>ACUARIOS MARINO SRL</t>
  </si>
  <si>
    <t>MERLUSA FILETE S/P S/E BLOCK BURGER 9 X 2.2 KG SIN GLACE CRUDO</t>
  </si>
  <si>
    <t>TARIFA</t>
  </si>
  <si>
    <t>TOTAL</t>
  </si>
  <si>
    <t>SKU</t>
  </si>
  <si>
    <t>PT0001613</t>
  </si>
  <si>
    <t>PT0001614</t>
  </si>
  <si>
    <t xml:space="preserve">MERLUSA HGT BLOCK  INTERFOLIADO 50-100 4 X 6 KG SIN GLACE </t>
  </si>
  <si>
    <t>PT0001615</t>
  </si>
  <si>
    <t xml:space="preserve">MERLUSA HGT BLOCK  INTERFOLIADO 100-UP 4 X 6 KG SIN GLACE </t>
  </si>
  <si>
    <t>PT0002056</t>
  </si>
  <si>
    <t xml:space="preserve">MERLUZA FILETE S/P S/E BLOCK BURGER 4 X 2.2 KG SIN GLACE </t>
  </si>
  <si>
    <t xml:space="preserve">MERLUZA FILETE S/P S/E  BLOCK  BURGER 9 X 2.2 KG SIN GLACE </t>
  </si>
  <si>
    <t xml:space="preserve">MERLUZA HGT BLOCK  INTERFOLIADO 50-100 4 X 6 KG SIN GLACE </t>
  </si>
  <si>
    <t xml:space="preserve">MERLUZA HGT BLOCK  INTERFOLIADO 100-UP 4 X 6 KG SIN GLACE </t>
  </si>
  <si>
    <t>PT0001793</t>
  </si>
  <si>
    <t>MERLUZA HGT BLOCK INTERFOLIADO MN 4 X 6 KG SIN GLACE CRUDO</t>
  </si>
  <si>
    <t>PT0001609</t>
  </si>
  <si>
    <t xml:space="preserve">MERLUZA FILETE S/P S/E  BLOCK  INTERFOLIADO 30-70 4 X 7 KG SIN GLACE </t>
  </si>
  <si>
    <t>PT0001610</t>
  </si>
  <si>
    <t>MERLUZA FILETE S/P S/E  BLOCK  INTERFOLIADO 70-100 4 X 7 KG SIN GLACE</t>
  </si>
  <si>
    <t>PT0001616</t>
  </si>
  <si>
    <t xml:space="preserve">MERLUZA B&amp;P BLOCK  4 X 7.5 KG SIN GLACE </t>
  </si>
  <si>
    <t>PT0001625</t>
  </si>
  <si>
    <t xml:space="preserve">MERLUZA HUEVERAS BLOCK  B 3.75 X 8 KG SIN GLACE </t>
  </si>
  <si>
    <t xml:space="preserve">RECEPCION DE MATERIA PRIMA </t>
  </si>
  <si>
    <t>FILETE POR ENVASAR PARA BURGER</t>
  </si>
  <si>
    <t>FILETE POR LAVAR Y ENVASADO PARA BURGER</t>
  </si>
  <si>
    <t>FECHA</t>
  </si>
  <si>
    <t xml:space="preserve">BURGER (ENVASADO,LAVADO AMARRADO EMPACADO) </t>
  </si>
  <si>
    <t>servicios</t>
  </si>
  <si>
    <t xml:space="preserve">LAVADO DE TUBO DE POTILLA </t>
  </si>
  <si>
    <t>LAVADO DE NUCA ENTERA</t>
  </si>
  <si>
    <t xml:space="preserve">MERLUSA B&amp;P BLOCK 4 X 7.5 KG SIN GLACE CRUDO </t>
  </si>
  <si>
    <t>MERLUSA HUEVERAS BLOCK B 3.75 X 8 KG SIN GLACE CRUDO</t>
  </si>
  <si>
    <t>OBSERVACION :</t>
  </si>
  <si>
    <t>SE DESCONTÓ DE PRODUCCIÓN  126  BUGER (14 CAJAS x 9  BURGUER)</t>
  </si>
  <si>
    <t>TOTAL EN KILOS =  277,2 kg (CORREPONDEN A LA OP 57)</t>
  </si>
  <si>
    <t xml:space="preserve">BURGER (FILETEADO ENVASADO,LAVADO AMARRADO EMPACADO) </t>
  </si>
  <si>
    <t>MERLUZA HUEVERAS BLOCK B 8 X 3.75 KG SIN GLACE CRUDO</t>
  </si>
  <si>
    <t>SE DESCONTÓ DE PRODUCCIÓN  210  BUGER ( 23 CAJAS x 9  BURGUER)</t>
  </si>
  <si>
    <t>TOTAL EN KILOS = 462  kg (CORREPONDEN A LA OP 57)</t>
  </si>
  <si>
    <r>
      <t xml:space="preserve">SERVICIO DE ENVASADO DE </t>
    </r>
    <r>
      <rPr>
        <b/>
        <sz val="11"/>
        <color theme="1"/>
        <rFont val="Calibri"/>
        <family val="2"/>
        <scheme val="minor"/>
      </rPr>
      <t>BUERGER</t>
    </r>
  </si>
  <si>
    <r>
      <t>SERVICIO DE ENVASADO DE</t>
    </r>
    <r>
      <rPr>
        <b/>
        <sz val="11"/>
        <color theme="1"/>
        <rFont val="Calibri"/>
        <family val="2"/>
        <scheme val="minor"/>
      </rPr>
      <t xml:space="preserve"> B&amp;P </t>
    </r>
  </si>
  <si>
    <r>
      <t xml:space="preserve">SERVICIO DE ENVASADO DE </t>
    </r>
    <r>
      <rPr>
        <b/>
        <sz val="11"/>
        <color theme="1"/>
        <rFont val="Calibri"/>
        <family val="2"/>
        <scheme val="minor"/>
      </rPr>
      <t>HUEVERAS</t>
    </r>
    <r>
      <rPr>
        <sz val="11"/>
        <color theme="1"/>
        <rFont val="Calibri"/>
        <family val="2"/>
        <scheme val="minor"/>
      </rPr>
      <t xml:space="preserve"> </t>
    </r>
  </si>
  <si>
    <t>73 DE CETUS / SERVICIO DE ENVASADO SERVIS</t>
  </si>
  <si>
    <r>
      <t xml:space="preserve">SERVICIO ENVASADO  DE </t>
    </r>
    <r>
      <rPr>
        <b/>
        <sz val="11"/>
        <color theme="1"/>
        <rFont val="Calibri"/>
        <family val="2"/>
        <scheme val="minor"/>
      </rPr>
      <t>ALETA PRECOCIDO</t>
    </r>
  </si>
  <si>
    <r>
      <t>SERVICIO DE ENVASADO DE</t>
    </r>
    <r>
      <rPr>
        <b/>
        <sz val="11"/>
        <color theme="1"/>
        <rFont val="Calibri"/>
        <family val="2"/>
        <scheme val="minor"/>
      </rPr>
      <t xml:space="preserve"> MEMBRANA PRECOCIDO</t>
    </r>
  </si>
  <si>
    <r>
      <t xml:space="preserve">SERVICIO DE ENVASADO DE </t>
    </r>
    <r>
      <rPr>
        <b/>
        <sz val="11"/>
        <color theme="1"/>
        <rFont val="Calibri"/>
        <family val="2"/>
        <scheme val="minor"/>
      </rPr>
      <t>RECORTE PRE-COCIDO</t>
    </r>
  </si>
  <si>
    <r>
      <t xml:space="preserve">SERVICIO DE AFINADO Y ENVASADO DE </t>
    </r>
    <r>
      <rPr>
        <b/>
        <sz val="11"/>
        <color theme="1"/>
        <rFont val="Calibri"/>
        <family val="2"/>
        <scheme val="minor"/>
      </rPr>
      <t>RASTRO PANZA</t>
    </r>
  </si>
  <si>
    <r>
      <t xml:space="preserve">SERVICIO DE CORTE DE </t>
    </r>
    <r>
      <rPr>
        <b/>
        <sz val="11"/>
        <color theme="1"/>
        <rFont val="Calibri"/>
        <family val="2"/>
        <scheme val="minor"/>
      </rPr>
      <t>RODAJAS</t>
    </r>
  </si>
  <si>
    <r>
      <t xml:space="preserve">SERVICIO ENVASADO  DE </t>
    </r>
    <r>
      <rPr>
        <b/>
        <sz val="11"/>
        <color theme="1"/>
        <rFont val="Calibri"/>
        <family val="2"/>
        <scheme val="minor"/>
      </rPr>
      <t>RODAJAS</t>
    </r>
  </si>
  <si>
    <r>
      <t>SERVICIO DE RASPADO DE</t>
    </r>
    <r>
      <rPr>
        <b/>
        <sz val="11"/>
        <color theme="1"/>
        <rFont val="Calibri"/>
        <family val="2"/>
        <scheme val="minor"/>
      </rPr>
      <t xml:space="preserve"> ALETA PRECOCIDA</t>
    </r>
  </si>
  <si>
    <t>TARIFA X DIA DEL PERSONAL</t>
  </si>
  <si>
    <t>MOVILIDAD Y TOCA</t>
  </si>
  <si>
    <t>SALDO</t>
  </si>
  <si>
    <t xml:space="preserve">MERLUZA FILETE S/P S/E  BLOCK  BURGER 9 X 2.2 KG SIN GLACE 
</t>
  </si>
  <si>
    <t>PT0002125</t>
  </si>
  <si>
    <t>MERLUZA FILETE S/P S/E BLOCK MN 4 X 7.5 KG SIN GLACE CRUDO</t>
  </si>
  <si>
    <t>PT0001643</t>
  </si>
  <si>
    <t>PT0001644</t>
  </si>
  <si>
    <t>PT0002110</t>
  </si>
  <si>
    <t>PT0002111</t>
  </si>
  <si>
    <t>PT0001984</t>
  </si>
  <si>
    <t>PT0001985</t>
  </si>
  <si>
    <t>PT0002101</t>
  </si>
  <si>
    <t>PT0001182</t>
  </si>
  <si>
    <t>PT0002123</t>
  </si>
  <si>
    <t>PT0002124</t>
  </si>
  <si>
    <t>PT0001986</t>
  </si>
  <si>
    <t>PT0001244</t>
  </si>
  <si>
    <t>PT0000708</t>
  </si>
  <si>
    <t>PT0000712</t>
  </si>
  <si>
    <t>PT0002049</t>
  </si>
  <si>
    <t>PT0001734</t>
  </si>
  <si>
    <t>PT0001735</t>
  </si>
  <si>
    <t>PT0001728</t>
  </si>
  <si>
    <t>PT0001729</t>
  </si>
  <si>
    <t>PT0001240</t>
  </si>
  <si>
    <t>POTA ALETA ENTERA/CORTADA C/C 200-300 A 3X7 KG SIN GLACE PRE COCIDO</t>
  </si>
  <si>
    <t>POTA ALETA ENTERA/CORTADA C/C 300-UP A 3X7 KG SIN GLACE PRE COCIDO</t>
  </si>
  <si>
    <t>POTA ALETA ENTERA C/C 100-300 A 3 X 7.5 KG SIN GLACE CRUDO</t>
  </si>
  <si>
    <t>POTA ALETA ENTERA C/C 300-500 A 3 X 7.5 KG SIN GLACE CRUDO</t>
  </si>
  <si>
    <t xml:space="preserve">POTA MEMBRANA S/T 3 X 6 KG SIN GLACE PRECOCIDO </t>
  </si>
  <si>
    <t xml:space="preserve">POTA MEMBRANA INTERNA C/T S/T 3 X 6 KG SIN GLACE PRECOCIDO </t>
  </si>
  <si>
    <t>POTA BOCA CON PICO 20-UP 3X7.5 KG SIN GLACE CRUDO</t>
  </si>
  <si>
    <t>POTA  DARUMA PANZA INTERNO 8-15 A  3 X 7 KG SIN GLACE PRE COCIDO</t>
  </si>
  <si>
    <t>POTA DARUMA PREMIUM KOREA (SIN PRENSAR) 5-8 A 3 X 7 KG SIN GLACE PRE COCIDO</t>
  </si>
  <si>
    <t>POTA DARUMA PREMIUM KOREA (SIN PRENSAR) 8-13 A 3 X 7 KG SIN GLACE PRE COCIDO</t>
  </si>
  <si>
    <t>POTA RECORTE DARUMA 3 X 7 KG SIN GLACE PRE COCIDO</t>
  </si>
  <si>
    <t>POTA NUCA C/MARIPOSA C/C 100-300 A 3X7.5 KG SIN GLACE CRUDO</t>
  </si>
  <si>
    <t>POTA NUCA C/MARIPOSA C/C 300-500 A 3X7.5 KG SIN GLACE CRUDO</t>
  </si>
  <si>
    <t>POTA NUCA C/MARIPOSA C/C 500-UP A 3X7.5 KG SIN GLACE CRUDO</t>
  </si>
  <si>
    <t>POTA TENTACULO BAILARINA S/R C/U C/V 0.5-1.0 A 3 X 7.5 KG SIN GLACE CRUDO</t>
  </si>
  <si>
    <t>POTA TENTACULO BAILARINA S/R S/U S/V 0.5-1.0 A 3 X 7.5 KG SIN GLACE CRUDO</t>
  </si>
  <si>
    <t>POTA TENTACULO BAILARINA S/R S/U S/V 1.0-2.0 A 3 X 7.5 KG SIN GLACE CRUDO</t>
  </si>
  <si>
    <t>POTA TENTACULO BAILARINA S/R C/U C/V 0.1-0.3 A 3 X 7.5 KG SIN GLACE CRUDO</t>
  </si>
  <si>
    <t>POTA TENTACULO BAILARINA S/R C/U C/V 0.3-0.5 A 3 X 7.5 KG SIN GLACE CRUDO</t>
  </si>
  <si>
    <t>POTA REPRODUCTOR INDIV. S/U S/V A 3 X 7.5 KG SIN GLACE CRUDO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</si>
</sst>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[$$-440A]#,##0.00"/>
    <numFmt numFmtId="166" formatCode="_ [$S/.-280A]\ * #,##0.00_ ;_ [$S/.-280A]\ * \-#,##0.00_ ;_ [$S/.-280A]\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0">
    <xf numFmtId="0" fontId="0" fillId="0" borderId="0" xfId="0"/>
    <xf numFmtId="0" fontId="1" fillId="0" borderId="0" xfId="0" applyFont="1"/>
    <xf numFmtId="16" fontId="0" fillId="0" borderId="0" xfId="0" applyNumberForma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16" fontId="1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164" fontId="1" fillId="2" borderId="0" xfId="0" applyNumberFormat="1" applyFont="1" applyFill="1"/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vertical="center"/>
    </xf>
    <xf numFmtId="0" fontId="1" fillId="0" borderId="1" xfId="0" applyFont="1" applyBorder="1"/>
    <xf numFmtId="165" fontId="0" fillId="0" borderId="1" xfId="0" applyNumberFormat="1" applyBorder="1" applyAlignment="1">
      <alignment vertical="center"/>
    </xf>
    <xf numFmtId="165" fontId="0" fillId="0" borderId="0" xfId="0" applyNumberFormat="1"/>
    <xf numFmtId="165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 wrapText="1"/>
    </xf>
    <xf numFmtId="16" fontId="0" fillId="0" borderId="3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0" fontId="0" fillId="3" borderId="0" xfId="0" applyFill="1"/>
    <xf numFmtId="0" fontId="7" fillId="5" borderId="0" xfId="0" applyFont="1" applyFill="1"/>
    <xf numFmtId="164" fontId="0" fillId="2" borderId="1" xfId="0" applyNumberFormat="1" applyFill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6" fontId="0" fillId="2" borderId="1" xfId="0" applyNumberFormat="1" applyFill="1" applyBorder="1" applyAlignment="1">
      <alignment vertical="center"/>
    </xf>
    <xf numFmtId="166" fontId="0" fillId="0" borderId="0" xfId="0" applyNumberFormat="1" applyAlignment="1">
      <alignment vertical="center"/>
    </xf>
    <xf numFmtId="166" fontId="0" fillId="0" borderId="0" xfId="0" applyNumberFormat="1" applyBorder="1" applyAlignment="1">
      <alignment vertical="center"/>
    </xf>
    <xf numFmtId="166" fontId="0" fillId="3" borderId="0" xfId="0" applyNumberFormat="1" applyFill="1" applyBorder="1" applyAlignment="1">
      <alignment vertical="center"/>
    </xf>
    <xf numFmtId="166" fontId="0" fillId="3" borderId="0" xfId="0" applyNumberFormat="1" applyFill="1" applyAlignment="1">
      <alignment vertical="center"/>
    </xf>
    <xf numFmtId="0" fontId="0" fillId="5" borderId="1" xfId="0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164" fontId="0" fillId="3" borderId="4" xfId="0" applyNumberFormat="1" applyFill="1" applyBorder="1" applyAlignment="1">
      <alignment horizontal="right" vertical="center"/>
    </xf>
    <xf numFmtId="164" fontId="0" fillId="3" borderId="5" xfId="0" applyNumberFormat="1" applyFill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86845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6200"/>
          <a:ext cx="5572125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13447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171701" y="1495426"/>
          <a:ext cx="2552699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6</xdr:col>
      <xdr:colOff>30816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775447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591110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517712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591110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76200"/>
          <a:ext cx="5572685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517712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3105151" y="1495426"/>
          <a:ext cx="2556061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591110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76200"/>
          <a:ext cx="5572685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517712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3105151" y="1495426"/>
          <a:ext cx="2556061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104409</xdr:rowOff>
    </xdr:from>
    <xdr:to>
      <xdr:col>5</xdr:col>
      <xdr:colOff>795618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138" y="104409"/>
          <a:ext cx="5460627" cy="1409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831477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3105151" y="1495426"/>
          <a:ext cx="2556061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6</xdr:col>
      <xdr:colOff>30816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4841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775447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6</xdr:col>
      <xdr:colOff>30816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4841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775447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6</xdr:col>
      <xdr:colOff>30816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4841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775447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4</xdr:col>
      <xdr:colOff>333375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4841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2</xdr:col>
      <xdr:colOff>3543300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86845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13447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0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13447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86845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13447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86845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13447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86845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13447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86845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13447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6</xdr:col>
      <xdr:colOff>355787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4</xdr:col>
      <xdr:colOff>237565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6</xdr:col>
      <xdr:colOff>355787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5962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4</xdr:col>
      <xdr:colOff>237565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2614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topLeftCell="A3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2.8554687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43945</v>
      </c>
      <c r="D13" s="9"/>
      <c r="E13" s="4"/>
    </row>
    <row r="14" spans="1:7" x14ac:dyDescent="0.25">
      <c r="B14" s="1" t="s">
        <v>6</v>
      </c>
      <c r="C14" s="8">
        <v>53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12</v>
      </c>
      <c r="B17" s="43" t="s">
        <v>8</v>
      </c>
      <c r="C17" s="44"/>
      <c r="D17" s="5" t="s">
        <v>5</v>
      </c>
      <c r="E17" s="21">
        <v>1.6235999999999999</v>
      </c>
      <c r="F17" s="15">
        <v>950</v>
      </c>
      <c r="G17" s="15">
        <f>E17*F17</f>
        <v>1542.4199999999998</v>
      </c>
    </row>
    <row r="18" spans="1:7" s="10" customFormat="1" ht="45" customHeight="1" x14ac:dyDescent="0.25">
      <c r="A18" s="24" t="s">
        <v>13</v>
      </c>
      <c r="B18" s="48" t="s">
        <v>14</v>
      </c>
      <c r="C18" s="49"/>
      <c r="D18" s="12" t="s">
        <v>5</v>
      </c>
      <c r="E18" s="22">
        <v>0.26400000000000001</v>
      </c>
      <c r="F18" s="15">
        <v>420</v>
      </c>
      <c r="G18" s="15">
        <f>E18*F18</f>
        <v>110.88000000000001</v>
      </c>
    </row>
    <row r="19" spans="1:7" s="10" customFormat="1" ht="45" hidden="1" customHeight="1" x14ac:dyDescent="0.25">
      <c r="A19" s="19"/>
      <c r="B19" s="48"/>
      <c r="C19" s="49"/>
      <c r="D19" s="12" t="s">
        <v>5</v>
      </c>
      <c r="E19" s="13"/>
      <c r="F19" s="15"/>
      <c r="G19" s="15">
        <f t="shared" ref="G19:G39" si="0">E19*F19</f>
        <v>0</v>
      </c>
    </row>
    <row r="20" spans="1:7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si="0"/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1.8875999999999999</v>
      </c>
      <c r="F40" s="16"/>
      <c r="G40" s="17">
        <f>SUM(G17:G39)</f>
        <v>1653.3</v>
      </c>
    </row>
  </sheetData>
  <mergeCells count="25">
    <mergeCell ref="B38:C38"/>
    <mergeCell ref="B39:C39"/>
    <mergeCell ref="B32:C32"/>
    <mergeCell ref="B33:C33"/>
    <mergeCell ref="B34:C34"/>
    <mergeCell ref="B35:C35"/>
    <mergeCell ref="B36:C36"/>
    <mergeCell ref="B37:C37"/>
    <mergeCell ref="B27:C27"/>
    <mergeCell ref="B28:C28"/>
    <mergeCell ref="B29:C29"/>
    <mergeCell ref="B30:C30"/>
    <mergeCell ref="B31:C31"/>
    <mergeCell ref="B26:C26"/>
    <mergeCell ref="B6:E6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0"/>
  <sheetViews>
    <sheetView showGridLines="0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41.42578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43959</v>
      </c>
      <c r="D13" s="9"/>
      <c r="E13" s="4"/>
    </row>
    <row r="14" spans="1:7" x14ac:dyDescent="0.25">
      <c r="B14" s="1" t="s">
        <v>6</v>
      </c>
      <c r="C14" s="8">
        <v>70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8" s="10" customFormat="1" ht="45" customHeight="1" x14ac:dyDescent="0.25">
      <c r="A17" s="19" t="s">
        <v>17</v>
      </c>
      <c r="B17" s="43" t="s">
        <v>18</v>
      </c>
      <c r="C17" s="44"/>
      <c r="D17" s="5" t="s">
        <v>5</v>
      </c>
      <c r="E17" s="21">
        <v>4.1711999999999998</v>
      </c>
      <c r="F17" s="15">
        <v>950</v>
      </c>
      <c r="G17" s="15">
        <f>E17*F17</f>
        <v>3962.64</v>
      </c>
      <c r="H17" s="23"/>
    </row>
    <row r="18" spans="1:8" s="10" customFormat="1" ht="45" customHeight="1" x14ac:dyDescent="0.25">
      <c r="A18" s="24" t="s">
        <v>28</v>
      </c>
      <c r="B18" s="48" t="s">
        <v>29</v>
      </c>
      <c r="C18" s="49"/>
      <c r="D18" s="12" t="s">
        <v>5</v>
      </c>
      <c r="E18" s="22">
        <v>0.18</v>
      </c>
      <c r="F18" s="15">
        <v>760</v>
      </c>
      <c r="G18" s="15">
        <f>E18*F18</f>
        <v>136.79999999999998</v>
      </c>
    </row>
    <row r="19" spans="1:8" s="10" customFormat="1" ht="45" customHeight="1" x14ac:dyDescent="0.25">
      <c r="A19" s="19" t="s">
        <v>30</v>
      </c>
      <c r="B19" s="48" t="s">
        <v>31</v>
      </c>
      <c r="C19" s="49"/>
      <c r="D19" s="12" t="s">
        <v>5</v>
      </c>
      <c r="E19" s="22">
        <v>0.06</v>
      </c>
      <c r="F19" s="15">
        <v>650</v>
      </c>
      <c r="G19" s="15">
        <f>E19*F19</f>
        <v>39</v>
      </c>
    </row>
    <row r="20" spans="1:8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ref="G20:G39" si="0">E20*F20</f>
        <v>0</v>
      </c>
    </row>
    <row r="21" spans="1:8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8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8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8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8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8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8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8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8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8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8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8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4.4111999999999991</v>
      </c>
      <c r="F40" s="16"/>
      <c r="G40" s="17">
        <f>SUM(G17:G39)</f>
        <v>4138.4399999999996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4"/>
  <sheetViews>
    <sheetView showGridLines="0" zoomScale="85" zoomScaleNormal="85" workbookViewId="0">
      <selection activeCell="F49" sqref="F49"/>
    </sheetView>
  </sheetViews>
  <sheetFormatPr baseColWidth="10" defaultRowHeight="15" x14ac:dyDescent="0.25"/>
  <cols>
    <col min="1" max="1" width="14" customWidth="1"/>
    <col min="2" max="2" width="17.7109375" customWidth="1"/>
    <col min="3" max="3" width="45.42578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43960</v>
      </c>
      <c r="D13" s="9"/>
      <c r="E13" s="4"/>
    </row>
    <row r="14" spans="1:7" x14ac:dyDescent="0.25">
      <c r="B14" s="1" t="s">
        <v>6</v>
      </c>
      <c r="C14" s="8">
        <v>72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8" s="10" customFormat="1" ht="45" customHeight="1" x14ac:dyDescent="0.25">
      <c r="A17" s="28" t="s">
        <v>12</v>
      </c>
      <c r="B17" s="43" t="s">
        <v>8</v>
      </c>
      <c r="C17" s="44"/>
      <c r="D17" s="5" t="s">
        <v>5</v>
      </c>
      <c r="E17" s="21">
        <v>9.9000000000000005E-2</v>
      </c>
      <c r="F17" s="15">
        <v>950</v>
      </c>
      <c r="G17" s="15">
        <f>E17*F17</f>
        <v>94.050000000000011</v>
      </c>
      <c r="H17" s="23"/>
    </row>
    <row r="18" spans="1:8" s="10" customFormat="1" ht="45" customHeight="1" x14ac:dyDescent="0.25">
      <c r="A18" s="28" t="s">
        <v>17</v>
      </c>
      <c r="B18" s="48" t="s">
        <v>18</v>
      </c>
      <c r="C18" s="49"/>
      <c r="D18" s="12" t="s">
        <v>5</v>
      </c>
      <c r="E18" s="22">
        <v>5.1744000000000003</v>
      </c>
      <c r="F18" s="15">
        <v>950</v>
      </c>
      <c r="G18" s="15">
        <f>E18*F18</f>
        <v>4915.68</v>
      </c>
    </row>
    <row r="19" spans="1:8" s="10" customFormat="1" ht="45" customHeight="1" x14ac:dyDescent="0.25">
      <c r="A19" s="28" t="s">
        <v>28</v>
      </c>
      <c r="B19" s="48" t="s">
        <v>40</v>
      </c>
      <c r="C19" s="49"/>
      <c r="D19" s="12" t="s">
        <v>5</v>
      </c>
      <c r="E19" s="22">
        <v>0.21</v>
      </c>
      <c r="F19" s="15">
        <v>760</v>
      </c>
      <c r="G19" s="15">
        <f>E19*F19</f>
        <v>159.6</v>
      </c>
    </row>
    <row r="20" spans="1:8" s="10" customFormat="1" ht="45" customHeight="1" x14ac:dyDescent="0.25">
      <c r="A20" s="19" t="s">
        <v>30</v>
      </c>
      <c r="B20" s="48" t="s">
        <v>41</v>
      </c>
      <c r="C20" s="49"/>
      <c r="D20" s="12" t="s">
        <v>5</v>
      </c>
      <c r="E20" s="13">
        <v>0.09</v>
      </c>
      <c r="F20" s="15">
        <v>650</v>
      </c>
      <c r="G20" s="15">
        <f t="shared" ref="G20:G39" si="0">E20*F20</f>
        <v>58.5</v>
      </c>
    </row>
    <row r="21" spans="1:8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8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8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8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8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8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8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8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8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8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8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8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8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8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8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8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8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8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8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8" x14ac:dyDescent="0.25">
      <c r="B40" s="1"/>
      <c r="C40" s="1"/>
      <c r="D40" s="1"/>
      <c r="E40" s="11">
        <f>SUM(E17:E39)</f>
        <v>5.5734000000000004</v>
      </c>
      <c r="F40" s="16"/>
      <c r="G40" s="17">
        <f>SUM(G17:G39)</f>
        <v>5227.8300000000008</v>
      </c>
    </row>
    <row r="41" spans="1:8" x14ac:dyDescent="0.25">
      <c r="H41" s="30"/>
    </row>
    <row r="42" spans="1:8" ht="18.75" x14ac:dyDescent="0.3">
      <c r="A42" s="31" t="s">
        <v>42</v>
      </c>
      <c r="B42" s="31"/>
      <c r="C42" s="31" t="s">
        <v>43</v>
      </c>
      <c r="D42" s="29"/>
      <c r="E42" s="29"/>
      <c r="F42" s="29"/>
      <c r="G42" s="29"/>
      <c r="H42" s="30"/>
    </row>
    <row r="43" spans="1:8" ht="18.75" x14ac:dyDescent="0.3">
      <c r="A43" s="31"/>
      <c r="B43" s="31"/>
      <c r="C43" s="31" t="s">
        <v>44</v>
      </c>
      <c r="D43" s="29"/>
      <c r="E43" s="29"/>
      <c r="F43" s="29"/>
      <c r="G43" s="29"/>
      <c r="H43" s="30"/>
    </row>
    <row r="44" spans="1:8" x14ac:dyDescent="0.25">
      <c r="H44" s="30"/>
    </row>
  </sheetData>
  <mergeCells count="25">
    <mergeCell ref="B20:C20"/>
    <mergeCell ref="B6:E6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B33:C33"/>
    <mergeCell ref="B34:C34"/>
    <mergeCell ref="B35:C35"/>
    <mergeCell ref="B36:C36"/>
    <mergeCell ref="B37:C37"/>
    <mergeCell ref="B38:C38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4"/>
  <sheetViews>
    <sheetView showGridLines="0" topLeftCell="A3" zoomScale="85" zoomScaleNormal="85" workbookViewId="0">
      <selection activeCell="F49" sqref="F49"/>
    </sheetView>
  </sheetViews>
  <sheetFormatPr baseColWidth="10" defaultRowHeight="15" x14ac:dyDescent="0.25"/>
  <cols>
    <col min="1" max="1" width="14" customWidth="1"/>
    <col min="2" max="2" width="17.7109375" customWidth="1"/>
    <col min="3" max="3" width="45.42578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43964</v>
      </c>
      <c r="D13" s="9"/>
      <c r="E13" s="4"/>
    </row>
    <row r="14" spans="1:7" x14ac:dyDescent="0.25">
      <c r="B14" s="1" t="s">
        <v>6</v>
      </c>
      <c r="C14" s="8">
        <v>74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8" s="10" customFormat="1" ht="45" customHeight="1" x14ac:dyDescent="0.25">
      <c r="A17" s="28" t="s">
        <v>12</v>
      </c>
      <c r="B17" s="43" t="s">
        <v>19</v>
      </c>
      <c r="C17" s="44"/>
      <c r="D17" s="5" t="s">
        <v>5</v>
      </c>
      <c r="E17" s="21">
        <v>5.6825999999999999</v>
      </c>
      <c r="F17" s="15">
        <v>950</v>
      </c>
      <c r="G17" s="15">
        <f>E17*F17</f>
        <v>5398.47</v>
      </c>
      <c r="H17" s="23"/>
    </row>
    <row r="18" spans="1:8" s="10" customFormat="1" ht="45" customHeight="1" x14ac:dyDescent="0.25">
      <c r="A18" s="28" t="s">
        <v>28</v>
      </c>
      <c r="B18" s="48" t="s">
        <v>29</v>
      </c>
      <c r="C18" s="49"/>
      <c r="D18" s="12" t="s">
        <v>5</v>
      </c>
      <c r="E18" s="22">
        <v>0.18</v>
      </c>
      <c r="F18" s="15">
        <v>760</v>
      </c>
      <c r="G18" s="15">
        <f>E18*F18</f>
        <v>136.79999999999998</v>
      </c>
    </row>
    <row r="19" spans="1:8" s="10" customFormat="1" ht="45" customHeight="1" x14ac:dyDescent="0.25">
      <c r="A19" s="28" t="s">
        <v>30</v>
      </c>
      <c r="B19" s="48" t="s">
        <v>46</v>
      </c>
      <c r="C19" s="49"/>
      <c r="D19" s="12" t="s">
        <v>5</v>
      </c>
      <c r="E19" s="22">
        <v>0.03</v>
      </c>
      <c r="F19" s="15">
        <v>650</v>
      </c>
      <c r="G19" s="15">
        <f>E19*F19</f>
        <v>19.5</v>
      </c>
    </row>
    <row r="20" spans="1:8" s="10" customFormat="1" ht="45" hidden="1" customHeight="1" x14ac:dyDescent="0.25">
      <c r="A20" s="19"/>
      <c r="B20" s="48"/>
      <c r="C20" s="49"/>
      <c r="D20" s="12" t="s">
        <v>5</v>
      </c>
      <c r="E20" s="22"/>
      <c r="F20" s="15"/>
      <c r="G20" s="15">
        <f t="shared" ref="G20:G39" si="0">E20*F20</f>
        <v>0</v>
      </c>
    </row>
    <row r="21" spans="1:8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8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8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8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8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8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8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8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8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8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8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8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8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8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8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8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8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8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8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8" x14ac:dyDescent="0.25">
      <c r="B40" s="1"/>
      <c r="C40" s="1"/>
      <c r="D40" s="1"/>
      <c r="E40" s="11">
        <f>SUM(E17:E39)</f>
        <v>5.8925999999999998</v>
      </c>
      <c r="F40" s="16"/>
      <c r="G40" s="17">
        <f>SUM(G17:G39)</f>
        <v>5554.77</v>
      </c>
    </row>
    <row r="41" spans="1:8" x14ac:dyDescent="0.25">
      <c r="H41" s="30"/>
    </row>
    <row r="42" spans="1:8" ht="18.75" x14ac:dyDescent="0.3">
      <c r="A42" s="31" t="s">
        <v>42</v>
      </c>
      <c r="B42" s="31"/>
      <c r="C42" s="31" t="s">
        <v>47</v>
      </c>
      <c r="D42" s="29"/>
      <c r="E42" s="29"/>
      <c r="F42" s="29"/>
      <c r="G42" s="29"/>
      <c r="H42" s="30"/>
    </row>
    <row r="43" spans="1:8" ht="18.75" x14ac:dyDescent="0.3">
      <c r="A43" s="31"/>
      <c r="B43" s="31"/>
      <c r="C43" s="31" t="s">
        <v>48</v>
      </c>
      <c r="D43" s="29"/>
      <c r="E43" s="29"/>
      <c r="F43" s="29"/>
      <c r="G43" s="29"/>
      <c r="H43" s="30"/>
    </row>
    <row r="44" spans="1:8" x14ac:dyDescent="0.25">
      <c r="H44" s="30"/>
    </row>
  </sheetData>
  <mergeCells count="25">
    <mergeCell ref="B20:C20"/>
    <mergeCell ref="B6:E6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B33:C33"/>
    <mergeCell ref="B34:C34"/>
    <mergeCell ref="B35:C35"/>
    <mergeCell ref="B36:C36"/>
    <mergeCell ref="B37:C37"/>
    <mergeCell ref="B38:C38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2"/>
  <sheetViews>
    <sheetView showGridLines="0" topLeftCell="A4" zoomScale="85" zoomScaleNormal="85" workbookViewId="0">
      <selection activeCell="F49" sqref="F49"/>
    </sheetView>
  </sheetViews>
  <sheetFormatPr baseColWidth="10" defaultRowHeight="15" x14ac:dyDescent="0.25"/>
  <cols>
    <col min="1" max="1" width="14" customWidth="1"/>
    <col min="2" max="2" width="17.7109375" customWidth="1"/>
    <col min="3" max="3" width="45.42578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43964</v>
      </c>
      <c r="D13" s="9"/>
      <c r="E13" s="4"/>
    </row>
    <row r="14" spans="1:7" x14ac:dyDescent="0.25">
      <c r="B14" s="1" t="s">
        <v>6</v>
      </c>
      <c r="C14" s="8" t="s">
        <v>52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35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8" s="10" customFormat="1" ht="45" customHeight="1" x14ac:dyDescent="0.25">
      <c r="A17" s="33">
        <v>43964</v>
      </c>
      <c r="B17" s="43" t="s">
        <v>49</v>
      </c>
      <c r="C17" s="44"/>
      <c r="D17" s="5" t="s">
        <v>5</v>
      </c>
      <c r="E17" s="21">
        <v>1.4696</v>
      </c>
      <c r="F17" s="15">
        <v>180</v>
      </c>
      <c r="G17" s="15">
        <f>E17*F17</f>
        <v>264.52800000000002</v>
      </c>
      <c r="H17" s="23"/>
    </row>
    <row r="18" spans="1:8" s="10" customFormat="1" ht="45" customHeight="1" x14ac:dyDescent="0.25">
      <c r="A18" s="33">
        <v>43964</v>
      </c>
      <c r="B18" s="48" t="s">
        <v>50</v>
      </c>
      <c r="C18" s="49"/>
      <c r="D18" s="12" t="s">
        <v>5</v>
      </c>
      <c r="E18" s="22">
        <v>0.26250000000000001</v>
      </c>
      <c r="F18" s="15">
        <v>180</v>
      </c>
      <c r="G18" s="15">
        <f>E18*F18</f>
        <v>47.25</v>
      </c>
    </row>
    <row r="19" spans="1:8" s="10" customFormat="1" ht="45" customHeight="1" x14ac:dyDescent="0.25">
      <c r="A19" s="33">
        <v>43964</v>
      </c>
      <c r="B19" s="48" t="s">
        <v>51</v>
      </c>
      <c r="C19" s="49"/>
      <c r="D19" s="12" t="s">
        <v>5</v>
      </c>
      <c r="E19" s="22">
        <v>2.2499999999999999E-2</v>
      </c>
      <c r="F19" s="15">
        <v>180</v>
      </c>
      <c r="G19" s="15">
        <f>E19*F19</f>
        <v>4.05</v>
      </c>
    </row>
    <row r="20" spans="1:8" s="10" customFormat="1" ht="45" hidden="1" customHeight="1" x14ac:dyDescent="0.25">
      <c r="A20" s="19"/>
      <c r="B20" s="48"/>
      <c r="C20" s="49"/>
      <c r="D20" s="12" t="s">
        <v>5</v>
      </c>
      <c r="E20" s="22"/>
      <c r="F20" s="15"/>
      <c r="G20" s="15">
        <f t="shared" ref="G20:G39" si="0">E20*F20</f>
        <v>0</v>
      </c>
    </row>
    <row r="21" spans="1:8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8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8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8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8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8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8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8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8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8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8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8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8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8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8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8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8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8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8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8" x14ac:dyDescent="0.25">
      <c r="B40" s="1"/>
      <c r="C40" s="1"/>
      <c r="D40" s="1"/>
      <c r="E40" s="11">
        <f>SUM(E17:E39)</f>
        <v>1.7545999999999999</v>
      </c>
      <c r="F40" s="16"/>
      <c r="G40" s="17">
        <f>SUM(G17:G39)</f>
        <v>315.82800000000003</v>
      </c>
    </row>
    <row r="41" spans="1:8" x14ac:dyDescent="0.25">
      <c r="H41" s="30"/>
    </row>
    <row r="42" spans="1:8" x14ac:dyDescent="0.25">
      <c r="H42" s="30"/>
    </row>
  </sheetData>
  <mergeCells count="25">
    <mergeCell ref="B20:C20"/>
    <mergeCell ref="B6:E6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B33:C33"/>
    <mergeCell ref="B34:C34"/>
    <mergeCell ref="B35:C35"/>
    <mergeCell ref="B36:C36"/>
    <mergeCell ref="B37:C37"/>
    <mergeCell ref="B38:C38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6:M42"/>
  <sheetViews>
    <sheetView showGridLines="0" topLeftCell="A10" zoomScale="85" zoomScaleNormal="85" workbookViewId="0">
      <selection activeCell="J40" sqref="J40"/>
    </sheetView>
  </sheetViews>
  <sheetFormatPr baseColWidth="10" defaultRowHeight="15" x14ac:dyDescent="0.25"/>
  <cols>
    <col min="1" max="1" width="14" customWidth="1"/>
    <col min="2" max="2" width="17.7109375" customWidth="1"/>
    <col min="3" max="3" width="40.7109375" customWidth="1"/>
    <col min="4" max="4" width="12.85546875" customWidth="1"/>
    <col min="5" max="5" width="10.42578125" customWidth="1"/>
    <col min="6" max="6" width="12.28515625" customWidth="1"/>
    <col min="7" max="7" width="12.85546875" customWidth="1"/>
    <col min="10" max="10" width="12.140625" bestFit="1" customWidth="1"/>
    <col min="11" max="11" width="12.140625" customWidth="1"/>
    <col min="13" max="13" width="12.140625" bestFit="1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43974</v>
      </c>
      <c r="D13" s="9"/>
      <c r="E13" s="4"/>
    </row>
    <row r="14" spans="1:7" x14ac:dyDescent="0.25">
      <c r="B14" s="1" t="s">
        <v>6</v>
      </c>
      <c r="C14" s="8">
        <v>75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35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13" s="10" customFormat="1" ht="45" customHeight="1" x14ac:dyDescent="0.25">
      <c r="A17" s="33">
        <v>43974</v>
      </c>
      <c r="B17" s="43" t="s">
        <v>56</v>
      </c>
      <c r="C17" s="44"/>
      <c r="D17" s="5" t="s">
        <v>5</v>
      </c>
      <c r="E17" s="6">
        <v>2.702</v>
      </c>
      <c r="F17" s="34">
        <v>200</v>
      </c>
      <c r="G17" s="34">
        <f>E17*F17</f>
        <v>540.4</v>
      </c>
      <c r="H17" s="23"/>
      <c r="I17" s="5" t="s">
        <v>60</v>
      </c>
      <c r="J17" s="34">
        <f>G40</f>
        <v>1254.0550000000001</v>
      </c>
      <c r="K17" s="37"/>
      <c r="L17" s="5" t="s">
        <v>60</v>
      </c>
      <c r="M17" s="34">
        <f>27*42</f>
        <v>1134</v>
      </c>
    </row>
    <row r="18" spans="1:13" s="10" customFormat="1" ht="45" customHeight="1" x14ac:dyDescent="0.25">
      <c r="A18" s="33">
        <v>43974</v>
      </c>
      <c r="B18" s="48" t="s">
        <v>55</v>
      </c>
      <c r="C18" s="49"/>
      <c r="D18" s="12" t="s">
        <v>5</v>
      </c>
      <c r="E18" s="13">
        <v>0.105</v>
      </c>
      <c r="F18" s="34">
        <v>199</v>
      </c>
      <c r="G18" s="34">
        <f>E18*F18</f>
        <v>20.895</v>
      </c>
      <c r="I18" s="5" t="s">
        <v>61</v>
      </c>
      <c r="J18" s="34">
        <f>80+40</f>
        <v>120</v>
      </c>
      <c r="K18" s="37"/>
      <c r="L18" s="5" t="s">
        <v>61</v>
      </c>
      <c r="M18" s="34">
        <f>80+40</f>
        <v>120</v>
      </c>
    </row>
    <row r="19" spans="1:13" s="10" customFormat="1" ht="45" customHeight="1" x14ac:dyDescent="0.25">
      <c r="A19" s="33">
        <v>43974</v>
      </c>
      <c r="B19" s="48" t="s">
        <v>54</v>
      </c>
      <c r="C19" s="49"/>
      <c r="D19" s="12" t="s">
        <v>5</v>
      </c>
      <c r="E19" s="13">
        <v>0.15</v>
      </c>
      <c r="F19" s="34">
        <v>90</v>
      </c>
      <c r="G19" s="34">
        <f>E19*F19</f>
        <v>13.5</v>
      </c>
      <c r="J19" s="35">
        <f>J17+J18</f>
        <v>1374.0550000000001</v>
      </c>
      <c r="K19" s="38"/>
      <c r="M19" s="35">
        <f>M17+M18</f>
        <v>1254</v>
      </c>
    </row>
    <row r="20" spans="1:13" s="10" customFormat="1" ht="45" customHeight="1" x14ac:dyDescent="0.25">
      <c r="A20" s="25">
        <v>43974</v>
      </c>
      <c r="B20" s="48" t="s">
        <v>59</v>
      </c>
      <c r="C20" s="49"/>
      <c r="D20" s="12" t="s">
        <v>5</v>
      </c>
      <c r="E20" s="54">
        <v>1.246</v>
      </c>
      <c r="F20" s="34">
        <v>320</v>
      </c>
      <c r="G20" s="34">
        <f>E20*F20</f>
        <v>398.72</v>
      </c>
      <c r="L20" s="39"/>
    </row>
    <row r="21" spans="1:13" s="10" customFormat="1" ht="45" customHeight="1" x14ac:dyDescent="0.25">
      <c r="A21" s="25">
        <v>43974</v>
      </c>
      <c r="B21" s="48" t="s">
        <v>53</v>
      </c>
      <c r="C21" s="49"/>
      <c r="D21" s="5" t="s">
        <v>5</v>
      </c>
      <c r="E21" s="55"/>
      <c r="F21" s="34">
        <v>160</v>
      </c>
      <c r="G21" s="34">
        <f>E20*F21</f>
        <v>199.36</v>
      </c>
      <c r="J21" s="40" t="s">
        <v>62</v>
      </c>
      <c r="K21" s="41">
        <f>J19-M19</f>
        <v>120.05500000000006</v>
      </c>
    </row>
    <row r="22" spans="1:13" s="10" customFormat="1" ht="45" customHeight="1" x14ac:dyDescent="0.25">
      <c r="A22" s="25">
        <v>43974</v>
      </c>
      <c r="B22" s="48" t="s">
        <v>57</v>
      </c>
      <c r="C22" s="49"/>
      <c r="D22" s="5" t="s">
        <v>5</v>
      </c>
      <c r="E22" s="56">
        <v>0.22</v>
      </c>
      <c r="F22" s="34">
        <v>129</v>
      </c>
      <c r="G22" s="34">
        <f t="shared" ref="G22:G39" si="0">E22*F22</f>
        <v>28.38</v>
      </c>
    </row>
    <row r="23" spans="1:13" s="10" customFormat="1" ht="45" customHeight="1" x14ac:dyDescent="0.25">
      <c r="A23" s="25">
        <v>43974</v>
      </c>
      <c r="B23" s="48" t="s">
        <v>58</v>
      </c>
      <c r="C23" s="49"/>
      <c r="D23" s="5" t="s">
        <v>5</v>
      </c>
      <c r="E23" s="57"/>
      <c r="F23" s="34">
        <v>240</v>
      </c>
      <c r="G23" s="34">
        <f>E22*F23</f>
        <v>52.8</v>
      </c>
      <c r="L23" s="36"/>
    </row>
    <row r="24" spans="1:13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13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13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13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13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13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13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13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13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8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8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8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8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8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8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8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8" x14ac:dyDescent="0.25">
      <c r="B40" s="1"/>
      <c r="C40" s="1"/>
      <c r="D40" s="1"/>
      <c r="E40" s="11"/>
      <c r="F40" s="16"/>
      <c r="G40" s="35">
        <f>SUM(G17:G39)</f>
        <v>1254.0550000000001</v>
      </c>
    </row>
    <row r="41" spans="1:8" x14ac:dyDescent="0.25">
      <c r="H41" s="30"/>
    </row>
    <row r="42" spans="1:8" x14ac:dyDescent="0.25">
      <c r="H42" s="30"/>
    </row>
  </sheetData>
  <mergeCells count="27">
    <mergeCell ref="B39:C39"/>
    <mergeCell ref="E20:E21"/>
    <mergeCell ref="E22:E23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zoomScale="85" zoomScaleNormal="85" workbookViewId="0">
      <selection activeCell="F40" sqref="F40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41.42578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43983</v>
      </c>
      <c r="D13" s="9"/>
      <c r="E13" s="4"/>
    </row>
    <row r="14" spans="1:7" x14ac:dyDescent="0.25">
      <c r="B14" s="1" t="s">
        <v>6</v>
      </c>
      <c r="C14" s="8">
        <v>6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12</v>
      </c>
      <c r="B17" s="58" t="s">
        <v>63</v>
      </c>
      <c r="C17" s="59"/>
      <c r="D17" s="5" t="s">
        <v>5</v>
      </c>
      <c r="E17" s="21">
        <v>2.4750000000000001</v>
      </c>
      <c r="F17" s="15">
        <v>950</v>
      </c>
      <c r="G17" s="15">
        <f>E17*F17</f>
        <v>2351.25</v>
      </c>
    </row>
    <row r="18" spans="1:7" s="10" customFormat="1" ht="45" customHeight="1" x14ac:dyDescent="0.25">
      <c r="A18" s="24" t="s">
        <v>28</v>
      </c>
      <c r="B18" s="48" t="s">
        <v>29</v>
      </c>
      <c r="C18" s="49"/>
      <c r="D18" s="12" t="s">
        <v>5</v>
      </c>
      <c r="E18" s="22">
        <v>0.15</v>
      </c>
      <c r="F18" s="15">
        <v>760</v>
      </c>
      <c r="G18" s="15">
        <f>E18*F18</f>
        <v>114</v>
      </c>
    </row>
    <row r="19" spans="1:7" s="10" customFormat="1" ht="45" hidden="1" customHeight="1" x14ac:dyDescent="0.25">
      <c r="A19" s="19" t="s">
        <v>30</v>
      </c>
      <c r="B19" s="48" t="s">
        <v>31</v>
      </c>
      <c r="C19" s="49"/>
      <c r="D19" s="12" t="s">
        <v>5</v>
      </c>
      <c r="E19" s="22"/>
      <c r="F19" s="15"/>
      <c r="G19" s="15">
        <f>E19*F19</f>
        <v>0</v>
      </c>
    </row>
    <row r="20" spans="1:7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ref="G20:G39" si="0">E20*F20</f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2.625</v>
      </c>
      <c r="F40" s="16"/>
      <c r="G40" s="17">
        <f>SUM(G17:G39)</f>
        <v>2465.25</v>
      </c>
    </row>
  </sheetData>
  <mergeCells count="25">
    <mergeCell ref="B20:C20"/>
    <mergeCell ref="B6:E6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B33:C33"/>
    <mergeCell ref="B34:C34"/>
    <mergeCell ref="B35:C35"/>
    <mergeCell ref="B36:C36"/>
    <mergeCell ref="B37:C37"/>
    <mergeCell ref="B38:C38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topLeftCell="A6" zoomScale="85" zoomScaleNormal="85" workbookViewId="0">
      <selection activeCell="F40" sqref="F40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41.42578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43984</v>
      </c>
      <c r="D13" s="9"/>
      <c r="E13" s="4"/>
    </row>
    <row r="14" spans="1:7" x14ac:dyDescent="0.25">
      <c r="B14" s="1" t="s">
        <v>6</v>
      </c>
      <c r="C14" s="8">
        <v>7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12</v>
      </c>
      <c r="B17" s="58" t="s">
        <v>63</v>
      </c>
      <c r="C17" s="59"/>
      <c r="D17" s="5" t="s">
        <v>5</v>
      </c>
      <c r="E17" s="21">
        <v>4.7717999999999998</v>
      </c>
      <c r="F17" s="15">
        <v>950</v>
      </c>
      <c r="G17" s="15">
        <f>E17*F17</f>
        <v>4533.21</v>
      </c>
    </row>
    <row r="18" spans="1:7" s="10" customFormat="1" ht="45" customHeight="1" x14ac:dyDescent="0.25">
      <c r="A18" s="24" t="s">
        <v>28</v>
      </c>
      <c r="B18" s="48" t="s">
        <v>29</v>
      </c>
      <c r="C18" s="49"/>
      <c r="D18" s="12" t="s">
        <v>5</v>
      </c>
      <c r="E18" s="22">
        <v>0.56999999999999995</v>
      </c>
      <c r="F18" s="15">
        <v>760</v>
      </c>
      <c r="G18" s="15">
        <f>E18*F18</f>
        <v>433.2</v>
      </c>
    </row>
    <row r="19" spans="1:7" s="10" customFormat="1" ht="45" hidden="1" customHeight="1" x14ac:dyDescent="0.25">
      <c r="A19" s="19" t="s">
        <v>30</v>
      </c>
      <c r="B19" s="48" t="s">
        <v>31</v>
      </c>
      <c r="C19" s="49"/>
      <c r="D19" s="12" t="s">
        <v>5</v>
      </c>
      <c r="E19" s="22"/>
      <c r="F19" s="15"/>
      <c r="G19" s="15">
        <f>E19*F19</f>
        <v>0</v>
      </c>
    </row>
    <row r="20" spans="1:7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ref="G20:G39" si="0">E20*F20</f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5.3418000000000001</v>
      </c>
      <c r="F40" s="16"/>
      <c r="G40" s="17">
        <f>SUM(G17:G39)</f>
        <v>4966.41</v>
      </c>
    </row>
  </sheetData>
  <mergeCells count="25">
    <mergeCell ref="B20:C20"/>
    <mergeCell ref="B6:E6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B33:C33"/>
    <mergeCell ref="B34:C34"/>
    <mergeCell ref="B35:C35"/>
    <mergeCell ref="B36:C36"/>
    <mergeCell ref="B37:C37"/>
    <mergeCell ref="B38:C38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topLeftCell="A4" zoomScale="85" zoomScaleNormal="85" workbookViewId="0">
      <selection activeCell="F19" sqref="F1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41.42578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43985</v>
      </c>
      <c r="D13" s="9"/>
      <c r="E13" s="4"/>
    </row>
    <row r="14" spans="1:7" x14ac:dyDescent="0.25">
      <c r="B14" s="1" t="s">
        <v>6</v>
      </c>
      <c r="C14" s="8">
        <v>8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12</v>
      </c>
      <c r="B17" s="58" t="s">
        <v>63</v>
      </c>
      <c r="C17" s="59"/>
      <c r="D17" s="5" t="s">
        <v>5</v>
      </c>
      <c r="E17" s="21">
        <v>1.3464</v>
      </c>
      <c r="F17" s="15">
        <v>950</v>
      </c>
      <c r="G17" s="15">
        <f>E17*F17</f>
        <v>1279.08</v>
      </c>
    </row>
    <row r="18" spans="1:7" s="10" customFormat="1" ht="45" customHeight="1" x14ac:dyDescent="0.25">
      <c r="A18" s="24" t="s">
        <v>28</v>
      </c>
      <c r="B18" s="48" t="s">
        <v>29</v>
      </c>
      <c r="C18" s="49"/>
      <c r="D18" s="12" t="s">
        <v>5</v>
      </c>
      <c r="E18" s="22">
        <v>0.3</v>
      </c>
      <c r="F18" s="15">
        <v>760</v>
      </c>
      <c r="G18" s="15">
        <f>E18*F18</f>
        <v>228</v>
      </c>
    </row>
    <row r="19" spans="1:7" s="10" customFormat="1" ht="45" customHeight="1" x14ac:dyDescent="0.25">
      <c r="A19" s="19" t="s">
        <v>64</v>
      </c>
      <c r="B19" s="48" t="s">
        <v>65</v>
      </c>
      <c r="C19" s="49"/>
      <c r="D19" s="12" t="s">
        <v>5</v>
      </c>
      <c r="E19" s="22">
        <v>0.3</v>
      </c>
      <c r="F19" s="15">
        <v>760</v>
      </c>
      <c r="G19" s="15">
        <f>E19*F19</f>
        <v>228</v>
      </c>
    </row>
    <row r="20" spans="1:7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ref="G20:G39" si="0">E20*F20</f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1.9464000000000001</v>
      </c>
      <c r="F40" s="16"/>
      <c r="G40" s="17">
        <f>SUM(G17:G39)</f>
        <v>1735.08</v>
      </c>
    </row>
  </sheetData>
  <mergeCells count="25">
    <mergeCell ref="B20:C20"/>
    <mergeCell ref="B6:E6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B33:C33"/>
    <mergeCell ref="B34:C34"/>
    <mergeCell ref="B35:C35"/>
    <mergeCell ref="B36:C36"/>
    <mergeCell ref="B37:C37"/>
    <mergeCell ref="B38:C38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40"/>
  <sheetViews>
    <sheetView showGridLines="0" tabSelected="1" topLeftCell="A9" zoomScale="85" zoomScaleNormal="85" workbookViewId="0">
      <selection activeCell="L21" sqref="L21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9.710937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43986</v>
      </c>
      <c r="D13" s="9"/>
      <c r="E13" s="4"/>
    </row>
    <row r="14" spans="1:7" x14ac:dyDescent="0.25">
      <c r="B14" s="1" t="s">
        <v>6</v>
      </c>
      <c r="C14" s="8">
        <v>9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9" s="10" customFormat="1" ht="45" customHeight="1" x14ac:dyDescent="0.25">
      <c r="A17" s="19" t="s">
        <v>66</v>
      </c>
      <c r="B17" s="43" t="s">
        <v>86</v>
      </c>
      <c r="C17" s="44"/>
      <c r="D17" s="5" t="s">
        <v>5</v>
      </c>
      <c r="E17" s="21">
        <v>0.88200000000000001</v>
      </c>
      <c r="F17" s="15">
        <v>250</v>
      </c>
      <c r="G17" s="15">
        <f>E17*F17</f>
        <v>220.5</v>
      </c>
    </row>
    <row r="18" spans="1:9" s="10" customFormat="1" ht="45" customHeight="1" x14ac:dyDescent="0.25">
      <c r="A18" s="24" t="s">
        <v>67</v>
      </c>
      <c r="B18" s="48" t="s">
        <v>87</v>
      </c>
      <c r="C18" s="49"/>
      <c r="D18" s="12" t="s">
        <v>5</v>
      </c>
      <c r="E18" s="22">
        <v>1.554</v>
      </c>
      <c r="F18" s="15">
        <v>250</v>
      </c>
      <c r="G18" s="15">
        <f>E18*F18</f>
        <v>388.5</v>
      </c>
      <c r="I18" s="42">
        <f>E17+E18</f>
        <v>2.4359999999999999</v>
      </c>
    </row>
    <row r="19" spans="1:9" s="10" customFormat="1" ht="45" customHeight="1" x14ac:dyDescent="0.25">
      <c r="A19" s="19" t="s">
        <v>68</v>
      </c>
      <c r="B19" s="48" t="s">
        <v>88</v>
      </c>
      <c r="C19" s="49"/>
      <c r="D19" s="12" t="s">
        <v>5</v>
      </c>
      <c r="E19" s="22">
        <v>0.33750000000000002</v>
      </c>
      <c r="F19" s="15">
        <v>140</v>
      </c>
      <c r="G19" s="15">
        <f>E19*F19</f>
        <v>47.25</v>
      </c>
    </row>
    <row r="20" spans="1:9" s="10" customFormat="1" ht="45" customHeight="1" x14ac:dyDescent="0.25">
      <c r="A20" s="19" t="s">
        <v>69</v>
      </c>
      <c r="B20" s="48" t="s">
        <v>89</v>
      </c>
      <c r="C20" s="49"/>
      <c r="D20" s="12" t="s">
        <v>5</v>
      </c>
      <c r="E20" s="13">
        <v>0.36</v>
      </c>
      <c r="F20" s="15">
        <v>140</v>
      </c>
      <c r="G20" s="15">
        <f t="shared" ref="G20:G39" si="0">E20*F20</f>
        <v>50.4</v>
      </c>
      <c r="I20" s="42">
        <f>E19+E20</f>
        <v>0.69750000000000001</v>
      </c>
    </row>
    <row r="21" spans="1:9" s="10" customFormat="1" ht="45" customHeight="1" x14ac:dyDescent="0.25">
      <c r="A21" s="19" t="s">
        <v>70</v>
      </c>
      <c r="B21" s="43" t="s">
        <v>90</v>
      </c>
      <c r="C21" s="44"/>
      <c r="D21" s="5" t="s">
        <v>5</v>
      </c>
      <c r="E21" s="6">
        <v>0.54</v>
      </c>
      <c r="F21" s="15">
        <v>150</v>
      </c>
      <c r="G21" s="15">
        <f t="shared" si="0"/>
        <v>81</v>
      </c>
    </row>
    <row r="22" spans="1:9" s="10" customFormat="1" ht="45" customHeight="1" x14ac:dyDescent="0.25">
      <c r="A22" s="19" t="s">
        <v>71</v>
      </c>
      <c r="B22" s="43" t="s">
        <v>91</v>
      </c>
      <c r="C22" s="44"/>
      <c r="D22" s="5" t="s">
        <v>5</v>
      </c>
      <c r="E22" s="6">
        <v>0.28799999999999998</v>
      </c>
      <c r="F22" s="15">
        <v>150</v>
      </c>
      <c r="G22" s="15">
        <f t="shared" si="0"/>
        <v>43.199999999999996</v>
      </c>
      <c r="I22" s="42">
        <f>E21+E22</f>
        <v>0.82800000000000007</v>
      </c>
    </row>
    <row r="23" spans="1:9" s="10" customFormat="1" ht="45" customHeight="1" x14ac:dyDescent="0.25">
      <c r="A23" s="19" t="s">
        <v>72</v>
      </c>
      <c r="B23" s="50" t="s">
        <v>92</v>
      </c>
      <c r="C23" s="51"/>
      <c r="D23" s="5" t="s">
        <v>5</v>
      </c>
      <c r="E23" s="6">
        <v>0.29249999999999998</v>
      </c>
      <c r="F23" s="17">
        <v>250</v>
      </c>
      <c r="G23" s="15">
        <f t="shared" si="0"/>
        <v>73.125</v>
      </c>
      <c r="I23" s="42">
        <f>E23</f>
        <v>0.29249999999999998</v>
      </c>
    </row>
    <row r="24" spans="1:9" s="10" customFormat="1" ht="45" customHeight="1" x14ac:dyDescent="0.25">
      <c r="A24" s="19" t="s">
        <v>73</v>
      </c>
      <c r="B24" s="43" t="s">
        <v>93</v>
      </c>
      <c r="C24" s="44"/>
      <c r="D24" s="5" t="s">
        <v>5</v>
      </c>
      <c r="E24" s="6">
        <v>0.98699999999999999</v>
      </c>
      <c r="F24" s="15">
        <v>780</v>
      </c>
      <c r="G24" s="15">
        <f t="shared" si="0"/>
        <v>769.86</v>
      </c>
      <c r="I24" s="42">
        <f>E24</f>
        <v>0.98699999999999999</v>
      </c>
    </row>
    <row r="25" spans="1:9" s="10" customFormat="1" ht="45" customHeight="1" x14ac:dyDescent="0.25">
      <c r="A25" s="19" t="s">
        <v>74</v>
      </c>
      <c r="B25" s="43" t="s">
        <v>94</v>
      </c>
      <c r="C25" s="44"/>
      <c r="D25" s="5" t="s">
        <v>5</v>
      </c>
      <c r="E25" s="6">
        <v>0.16800000000000001</v>
      </c>
      <c r="F25" s="15">
        <v>780</v>
      </c>
      <c r="G25" s="15">
        <f t="shared" si="0"/>
        <v>131.04000000000002</v>
      </c>
    </row>
    <row r="26" spans="1:9" s="10" customFormat="1" ht="45" customHeight="1" x14ac:dyDescent="0.25">
      <c r="A26" s="19" t="s">
        <v>75</v>
      </c>
      <c r="B26" s="43" t="s">
        <v>95</v>
      </c>
      <c r="C26" s="44"/>
      <c r="D26" s="5" t="s">
        <v>5</v>
      </c>
      <c r="E26" s="6">
        <v>4.9349999999999996</v>
      </c>
      <c r="F26" s="15">
        <v>780</v>
      </c>
      <c r="G26" s="15">
        <f t="shared" si="0"/>
        <v>3849.2999999999997</v>
      </c>
      <c r="I26" s="42">
        <f>E25+E26</f>
        <v>5.1029999999999998</v>
      </c>
    </row>
    <row r="27" spans="1:9" s="10" customFormat="1" ht="45" customHeight="1" x14ac:dyDescent="0.25">
      <c r="A27" s="19" t="s">
        <v>76</v>
      </c>
      <c r="B27" s="43" t="s">
        <v>96</v>
      </c>
      <c r="C27" s="44"/>
      <c r="D27" s="5" t="s">
        <v>5</v>
      </c>
      <c r="E27" s="6">
        <v>0.39900000000000002</v>
      </c>
      <c r="F27" s="15">
        <v>150</v>
      </c>
      <c r="G27" s="15">
        <f t="shared" si="0"/>
        <v>59.85</v>
      </c>
      <c r="I27" s="42">
        <f>E27</f>
        <v>0.39900000000000002</v>
      </c>
    </row>
    <row r="28" spans="1:9" s="10" customFormat="1" ht="45" customHeight="1" x14ac:dyDescent="0.25">
      <c r="A28" s="19" t="s">
        <v>77</v>
      </c>
      <c r="B28" s="43" t="s">
        <v>97</v>
      </c>
      <c r="C28" s="44"/>
      <c r="D28" s="5" t="s">
        <v>5</v>
      </c>
      <c r="E28" s="6">
        <v>1.26</v>
      </c>
      <c r="F28" s="15">
        <v>270</v>
      </c>
      <c r="G28" s="15">
        <f t="shared" si="0"/>
        <v>340.2</v>
      </c>
    </row>
    <row r="29" spans="1:9" s="10" customFormat="1" ht="45" customHeight="1" x14ac:dyDescent="0.25">
      <c r="A29" s="19" t="s">
        <v>78</v>
      </c>
      <c r="B29" s="43" t="s">
        <v>98</v>
      </c>
      <c r="C29" s="44"/>
      <c r="D29" s="5" t="s">
        <v>5</v>
      </c>
      <c r="E29" s="6">
        <v>0.54</v>
      </c>
      <c r="F29" s="15">
        <v>270</v>
      </c>
      <c r="G29" s="15">
        <f t="shared" si="0"/>
        <v>145.80000000000001</v>
      </c>
    </row>
    <row r="30" spans="1:9" s="10" customFormat="1" ht="45" customHeight="1" x14ac:dyDescent="0.25">
      <c r="A30" s="18" t="s">
        <v>79</v>
      </c>
      <c r="B30" s="43" t="s">
        <v>99</v>
      </c>
      <c r="C30" s="44"/>
      <c r="D30" s="5" t="s">
        <v>5</v>
      </c>
      <c r="E30" s="6">
        <v>0.33750000000000002</v>
      </c>
      <c r="F30" s="15">
        <v>270</v>
      </c>
      <c r="G30" s="15">
        <f t="shared" si="0"/>
        <v>91.125</v>
      </c>
      <c r="I30" s="42">
        <f>E28+E29+E30</f>
        <v>2.1375000000000002</v>
      </c>
    </row>
    <row r="31" spans="1:9" s="10" customFormat="1" ht="45" customHeight="1" x14ac:dyDescent="0.25">
      <c r="A31" s="18" t="s">
        <v>80</v>
      </c>
      <c r="B31" s="43" t="s">
        <v>100</v>
      </c>
      <c r="C31" s="44"/>
      <c r="D31" s="5" t="s">
        <v>5</v>
      </c>
      <c r="E31" s="6">
        <v>1.4850000000000001</v>
      </c>
      <c r="F31" s="15">
        <v>190</v>
      </c>
      <c r="G31" s="15">
        <f t="shared" si="0"/>
        <v>282.15000000000003</v>
      </c>
    </row>
    <row r="32" spans="1:9" s="10" customFormat="1" ht="45" customHeight="1" x14ac:dyDescent="0.25">
      <c r="A32" s="18" t="s">
        <v>81</v>
      </c>
      <c r="B32" s="43" t="s">
        <v>101</v>
      </c>
      <c r="C32" s="44"/>
      <c r="D32" s="5" t="s">
        <v>5</v>
      </c>
      <c r="E32" s="6">
        <v>0.09</v>
      </c>
      <c r="F32" s="15">
        <v>190</v>
      </c>
      <c r="G32" s="15">
        <f t="shared" si="0"/>
        <v>17.099999999999998</v>
      </c>
    </row>
    <row r="33" spans="1:9" s="10" customFormat="1" ht="45" customHeight="1" x14ac:dyDescent="0.25">
      <c r="A33" s="18" t="s">
        <v>82</v>
      </c>
      <c r="B33" s="43" t="s">
        <v>102</v>
      </c>
      <c r="C33" s="44"/>
      <c r="D33" s="5" t="s">
        <v>5</v>
      </c>
      <c r="E33" s="6">
        <v>0.33750000000000002</v>
      </c>
      <c r="F33" s="15">
        <v>190</v>
      </c>
      <c r="G33" s="15">
        <f t="shared" si="0"/>
        <v>64.125</v>
      </c>
    </row>
    <row r="34" spans="1:9" s="10" customFormat="1" ht="45" customHeight="1" x14ac:dyDescent="0.25">
      <c r="A34" s="18" t="s">
        <v>83</v>
      </c>
      <c r="B34" s="43" t="s">
        <v>103</v>
      </c>
      <c r="C34" s="44"/>
      <c r="D34" s="5" t="s">
        <v>5</v>
      </c>
      <c r="E34" s="6">
        <v>0.74250000000000005</v>
      </c>
      <c r="F34" s="15">
        <v>190</v>
      </c>
      <c r="G34" s="15">
        <f t="shared" si="0"/>
        <v>141.07500000000002</v>
      </c>
    </row>
    <row r="35" spans="1:9" s="10" customFormat="1" ht="45" customHeight="1" x14ac:dyDescent="0.25">
      <c r="A35" s="18" t="s">
        <v>84</v>
      </c>
      <c r="B35" s="43" t="s">
        <v>104</v>
      </c>
      <c r="C35" s="44"/>
      <c r="D35" s="5" t="s">
        <v>5</v>
      </c>
      <c r="E35" s="6">
        <v>1.35</v>
      </c>
      <c r="F35" s="15">
        <v>190</v>
      </c>
      <c r="G35" s="15">
        <f t="shared" si="0"/>
        <v>256.5</v>
      </c>
      <c r="I35" s="42">
        <f>E31+E32+E33+E34+E35</f>
        <v>4.0050000000000008</v>
      </c>
    </row>
    <row r="36" spans="1:9" s="10" customFormat="1" ht="45" customHeight="1" x14ac:dyDescent="0.25">
      <c r="A36" s="18" t="s">
        <v>85</v>
      </c>
      <c r="B36" s="43" t="s">
        <v>105</v>
      </c>
      <c r="C36" s="44"/>
      <c r="D36" s="5" t="s">
        <v>5</v>
      </c>
      <c r="E36" s="6">
        <v>0.85499999999999998</v>
      </c>
      <c r="F36" s="15">
        <v>150</v>
      </c>
      <c r="G36" s="15">
        <f t="shared" si="0"/>
        <v>128.25</v>
      </c>
      <c r="I36" s="42">
        <f>E36</f>
        <v>0.85499999999999998</v>
      </c>
    </row>
    <row r="37" spans="1:9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9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9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9" x14ac:dyDescent="0.25">
      <c r="B40" s="1"/>
      <c r="C40" s="1"/>
      <c r="D40" s="1"/>
      <c r="E40" s="11">
        <f>SUM(E17:E39)</f>
        <v>17.740500000000001</v>
      </c>
      <c r="F40" s="16"/>
      <c r="G40" s="17">
        <f>SUM(G17:G39)</f>
        <v>7180.3499999999995</v>
      </c>
      <c r="I40">
        <f>SUM(I17:I39)</f>
        <v>17.740500000000001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2.8554687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43946</v>
      </c>
      <c r="D13" s="9"/>
      <c r="E13" s="4"/>
    </row>
    <row r="14" spans="1:7" x14ac:dyDescent="0.25">
      <c r="B14" s="1" t="s">
        <v>6</v>
      </c>
      <c r="C14" s="8">
        <v>57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12</v>
      </c>
      <c r="B17" s="43" t="s">
        <v>8</v>
      </c>
      <c r="C17" s="44"/>
      <c r="D17" s="5" t="s">
        <v>5</v>
      </c>
      <c r="E17" s="21">
        <v>2.8115999999999999</v>
      </c>
      <c r="F17" s="15">
        <v>950</v>
      </c>
      <c r="G17" s="15">
        <f>E17*F17</f>
        <v>2671.02</v>
      </c>
    </row>
    <row r="18" spans="1:7" s="10" customFormat="1" ht="45" customHeight="1" x14ac:dyDescent="0.25">
      <c r="A18" s="20" t="s">
        <v>13</v>
      </c>
      <c r="B18" s="48" t="s">
        <v>14</v>
      </c>
      <c r="C18" s="49"/>
      <c r="D18" s="12" t="s">
        <v>5</v>
      </c>
      <c r="E18" s="22">
        <v>0.64800000000000002</v>
      </c>
      <c r="F18" s="15">
        <v>420</v>
      </c>
      <c r="G18" s="15">
        <f>E18*F18</f>
        <v>272.16000000000003</v>
      </c>
    </row>
    <row r="19" spans="1:7" s="10" customFormat="1" ht="45" customHeight="1" x14ac:dyDescent="0.25">
      <c r="A19" s="19" t="s">
        <v>15</v>
      </c>
      <c r="B19" s="48" t="s">
        <v>16</v>
      </c>
      <c r="C19" s="49"/>
      <c r="D19" s="12" t="s">
        <v>5</v>
      </c>
      <c r="E19" s="22">
        <v>0.36</v>
      </c>
      <c r="F19" s="15">
        <v>420</v>
      </c>
      <c r="G19" s="15">
        <f>E19*F19</f>
        <v>151.19999999999999</v>
      </c>
    </row>
    <row r="20" spans="1:7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ref="G20:G39" si="0">E20*F20</f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3.8195999999999999</v>
      </c>
      <c r="F40" s="16"/>
      <c r="G40" s="17">
        <f>SUM(G17:G39)</f>
        <v>3094.3799999999997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0"/>
  <sheetViews>
    <sheetView showGridLines="0" topLeftCell="A4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2.85546875" customWidth="1"/>
    <col min="4" max="4" width="12.85546875" customWidth="1"/>
    <col min="5" max="5" width="11.5703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43948</v>
      </c>
      <c r="D13" s="9"/>
      <c r="E13" s="4"/>
    </row>
    <row r="14" spans="1:7" x14ac:dyDescent="0.25">
      <c r="B14" s="1" t="s">
        <v>6</v>
      </c>
      <c r="C14" s="8">
        <v>61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8" s="10" customFormat="1" ht="45" customHeight="1" x14ac:dyDescent="0.25">
      <c r="A17" s="19" t="s">
        <v>17</v>
      </c>
      <c r="B17" s="43" t="s">
        <v>18</v>
      </c>
      <c r="C17" s="44"/>
      <c r="D17" s="5" t="s">
        <v>5</v>
      </c>
      <c r="E17" s="21">
        <v>3.3967999999999998</v>
      </c>
      <c r="F17" s="15">
        <v>950</v>
      </c>
      <c r="G17" s="15">
        <f>E17*F17</f>
        <v>3226.96</v>
      </c>
      <c r="H17" s="23"/>
    </row>
    <row r="18" spans="1:8" s="10" customFormat="1" ht="45" customHeight="1" x14ac:dyDescent="0.25">
      <c r="A18" s="20" t="s">
        <v>12</v>
      </c>
      <c r="B18" s="48" t="s">
        <v>19</v>
      </c>
      <c r="C18" s="49"/>
      <c r="D18" s="12" t="s">
        <v>5</v>
      </c>
      <c r="E18" s="22">
        <v>3.6629999999999998</v>
      </c>
      <c r="F18" s="15">
        <v>950</v>
      </c>
      <c r="G18" s="15">
        <f>E18*F18</f>
        <v>3479.85</v>
      </c>
      <c r="H18" s="23"/>
    </row>
    <row r="19" spans="1:8" s="10" customFormat="1" ht="45" customHeight="1" x14ac:dyDescent="0.25">
      <c r="A19" s="19" t="s">
        <v>13</v>
      </c>
      <c r="B19" s="48" t="s">
        <v>20</v>
      </c>
      <c r="C19" s="49"/>
      <c r="D19" s="12" t="s">
        <v>5</v>
      </c>
      <c r="E19" s="22">
        <v>3.2879999999999998</v>
      </c>
      <c r="F19" s="15">
        <v>420</v>
      </c>
      <c r="G19" s="15">
        <f>E19*F19</f>
        <v>1380.9599999999998</v>
      </c>
      <c r="H19" s="23"/>
    </row>
    <row r="20" spans="1:8" s="10" customFormat="1" ht="45" customHeight="1" x14ac:dyDescent="0.25">
      <c r="A20" s="19" t="s">
        <v>15</v>
      </c>
      <c r="B20" s="48" t="s">
        <v>21</v>
      </c>
      <c r="C20" s="49"/>
      <c r="D20" s="12" t="s">
        <v>5</v>
      </c>
      <c r="E20" s="22">
        <v>0.312</v>
      </c>
      <c r="F20" s="15">
        <v>420</v>
      </c>
      <c r="G20" s="15">
        <f t="shared" ref="G20:G39" si="0">E20*F20</f>
        <v>131.04</v>
      </c>
    </row>
    <row r="21" spans="1:8" s="10" customFormat="1" ht="45" customHeight="1" x14ac:dyDescent="0.25">
      <c r="A21" s="19" t="s">
        <v>22</v>
      </c>
      <c r="B21" s="43" t="s">
        <v>23</v>
      </c>
      <c r="C21" s="44"/>
      <c r="D21" s="5" t="s">
        <v>5</v>
      </c>
      <c r="E21" s="21">
        <v>0.216</v>
      </c>
      <c r="F21" s="15">
        <v>420</v>
      </c>
      <c r="G21" s="15">
        <f t="shared" si="0"/>
        <v>90.72</v>
      </c>
    </row>
    <row r="22" spans="1:8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8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8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8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8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8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8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8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8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8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8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10.875799999999998</v>
      </c>
      <c r="F40" s="16"/>
      <c r="G40" s="17">
        <f>SUM(G17:G39)</f>
        <v>8309.5299999999988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topLeftCell="A7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2.8554687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43949</v>
      </c>
      <c r="D13" s="9"/>
      <c r="E13" s="4"/>
    </row>
    <row r="14" spans="1:7" x14ac:dyDescent="0.25">
      <c r="B14" s="1" t="s">
        <v>6</v>
      </c>
      <c r="C14" s="8">
        <v>64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17</v>
      </c>
      <c r="B17" s="43" t="s">
        <v>18</v>
      </c>
      <c r="C17" s="44"/>
      <c r="D17" s="5" t="s">
        <v>5</v>
      </c>
      <c r="E17" s="21">
        <v>2.0768</v>
      </c>
      <c r="F17" s="15">
        <v>950</v>
      </c>
      <c r="G17" s="15">
        <f>E17*F17</f>
        <v>1972.96</v>
      </c>
    </row>
    <row r="18" spans="1:7" s="10" customFormat="1" ht="45" customHeight="1" x14ac:dyDescent="0.25">
      <c r="A18" s="24" t="s">
        <v>13</v>
      </c>
      <c r="B18" s="48" t="s">
        <v>20</v>
      </c>
      <c r="C18" s="49"/>
      <c r="D18" s="12" t="s">
        <v>5</v>
      </c>
      <c r="E18" s="22">
        <v>1.4159999999999999</v>
      </c>
      <c r="F18" s="15">
        <v>420</v>
      </c>
      <c r="G18" s="15">
        <f>E18*F18</f>
        <v>594.71999999999991</v>
      </c>
    </row>
    <row r="19" spans="1:7" s="10" customFormat="1" ht="45" hidden="1" customHeight="1" x14ac:dyDescent="0.25">
      <c r="A19" s="19"/>
      <c r="B19" s="48"/>
      <c r="C19" s="49"/>
      <c r="D19" s="12" t="s">
        <v>5</v>
      </c>
      <c r="E19" s="22"/>
      <c r="F19" s="15"/>
      <c r="G19" s="15">
        <f>E19*F19</f>
        <v>0</v>
      </c>
    </row>
    <row r="20" spans="1:7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ref="G20:G39" si="0">E20*F20</f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3.4927999999999999</v>
      </c>
      <c r="F40" s="16"/>
      <c r="G40" s="17">
        <f>SUM(G17:G39)</f>
        <v>2567.6799999999998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topLeftCell="A4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2.8554687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43955</v>
      </c>
      <c r="D13" s="9"/>
      <c r="E13" s="4"/>
    </row>
    <row r="14" spans="1:7" x14ac:dyDescent="0.25">
      <c r="B14" s="1" t="s">
        <v>6</v>
      </c>
      <c r="C14" s="8">
        <v>66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24</v>
      </c>
      <c r="B17" s="43" t="s">
        <v>25</v>
      </c>
      <c r="C17" s="44"/>
      <c r="D17" s="5" t="s">
        <v>5</v>
      </c>
      <c r="E17" s="21">
        <v>0.224</v>
      </c>
      <c r="F17" s="15">
        <v>760</v>
      </c>
      <c r="G17" s="15">
        <f>E17*F17</f>
        <v>170.24</v>
      </c>
    </row>
    <row r="18" spans="1:7" s="10" customFormat="1" ht="45" customHeight="1" x14ac:dyDescent="0.25">
      <c r="A18" s="24" t="s">
        <v>26</v>
      </c>
      <c r="B18" s="48" t="s">
        <v>27</v>
      </c>
      <c r="C18" s="49"/>
      <c r="D18" s="12" t="s">
        <v>5</v>
      </c>
      <c r="E18" s="22">
        <v>0.112</v>
      </c>
      <c r="F18" s="15">
        <v>760</v>
      </c>
      <c r="G18" s="15">
        <f>E18*F18</f>
        <v>85.12</v>
      </c>
    </row>
    <row r="19" spans="1:7" s="10" customFormat="1" ht="45" customHeight="1" x14ac:dyDescent="0.25">
      <c r="A19" s="19" t="s">
        <v>17</v>
      </c>
      <c r="B19" s="48" t="s">
        <v>18</v>
      </c>
      <c r="C19" s="49"/>
      <c r="D19" s="12" t="s">
        <v>5</v>
      </c>
      <c r="E19" s="22">
        <v>3.2911999999999999</v>
      </c>
      <c r="F19" s="15">
        <v>950</v>
      </c>
      <c r="G19" s="15">
        <f>E19*F19</f>
        <v>3126.64</v>
      </c>
    </row>
    <row r="20" spans="1:7" s="10" customFormat="1" ht="45" customHeight="1" x14ac:dyDescent="0.25">
      <c r="A20" s="19" t="s">
        <v>28</v>
      </c>
      <c r="B20" s="48" t="s">
        <v>29</v>
      </c>
      <c r="C20" s="49"/>
      <c r="D20" s="12" t="s">
        <v>5</v>
      </c>
      <c r="E20" s="13">
        <v>0.15</v>
      </c>
      <c r="F20" s="15">
        <v>760</v>
      </c>
      <c r="G20" s="15">
        <f t="shared" ref="G20:G39" si="0">E20*F20</f>
        <v>114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3.7771999999999997</v>
      </c>
      <c r="F40" s="16"/>
      <c r="G40" s="17">
        <f>SUM(G17:G39)</f>
        <v>3496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2.8554687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43956</v>
      </c>
      <c r="D13" s="9"/>
      <c r="E13" s="4"/>
    </row>
    <row r="14" spans="1:7" x14ac:dyDescent="0.25">
      <c r="B14" s="1" t="s">
        <v>6</v>
      </c>
      <c r="C14" s="8">
        <v>68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17</v>
      </c>
      <c r="B17" s="48" t="s">
        <v>18</v>
      </c>
      <c r="C17" s="49"/>
      <c r="D17" s="5" t="s">
        <v>5</v>
      </c>
      <c r="E17" s="21">
        <v>2.0152000000000001</v>
      </c>
      <c r="F17" s="15">
        <v>950</v>
      </c>
      <c r="G17" s="15">
        <f>E17*F17</f>
        <v>1914.44</v>
      </c>
    </row>
    <row r="18" spans="1:7" s="10" customFormat="1" ht="45" hidden="1" customHeight="1" x14ac:dyDescent="0.25">
      <c r="A18" s="24"/>
      <c r="B18" s="48"/>
      <c r="C18" s="49"/>
      <c r="D18" s="12" t="s">
        <v>5</v>
      </c>
      <c r="E18" s="22"/>
      <c r="F18" s="15">
        <v>760</v>
      </c>
      <c r="G18" s="15">
        <f>E18*F18</f>
        <v>0</v>
      </c>
    </row>
    <row r="19" spans="1:7" s="10" customFormat="1" ht="45" hidden="1" customHeight="1" x14ac:dyDescent="0.25">
      <c r="A19" s="19"/>
      <c r="B19" s="48"/>
      <c r="C19" s="49"/>
      <c r="D19" s="12" t="s">
        <v>5</v>
      </c>
      <c r="E19" s="22"/>
      <c r="F19" s="15">
        <v>950</v>
      </c>
      <c r="G19" s="15">
        <f>E19*F19</f>
        <v>0</v>
      </c>
    </row>
    <row r="20" spans="1:7" s="10" customFormat="1" ht="45" hidden="1" customHeight="1" x14ac:dyDescent="0.25">
      <c r="A20" s="19"/>
      <c r="B20" s="48"/>
      <c r="C20" s="49"/>
      <c r="D20" s="12" t="s">
        <v>5</v>
      </c>
      <c r="E20" s="13"/>
      <c r="F20" s="15">
        <v>760</v>
      </c>
      <c r="G20" s="15">
        <f t="shared" ref="G20:G39" si="0">E20*F20</f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2.0152000000000001</v>
      </c>
      <c r="F40" s="16"/>
      <c r="G40" s="17">
        <f>SUM(G17:G39)</f>
        <v>1914.44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0"/>
  <sheetViews>
    <sheetView showGridLines="0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2.8554687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43957</v>
      </c>
      <c r="D13" s="9"/>
      <c r="E13" s="4"/>
    </row>
    <row r="14" spans="1:7" x14ac:dyDescent="0.25">
      <c r="B14" s="1" t="s">
        <v>6</v>
      </c>
      <c r="C14" s="8">
        <v>69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8" s="10" customFormat="1" ht="45" customHeight="1" x14ac:dyDescent="0.25">
      <c r="A17" s="19" t="s">
        <v>17</v>
      </c>
      <c r="B17" s="43" t="s">
        <v>18</v>
      </c>
      <c r="C17" s="44"/>
      <c r="D17" s="5" t="s">
        <v>5</v>
      </c>
      <c r="E17" s="21">
        <v>5.9488000000000003</v>
      </c>
      <c r="F17" s="15">
        <v>950</v>
      </c>
      <c r="G17" s="15">
        <f>E17*F17</f>
        <v>5651.3600000000006</v>
      </c>
      <c r="H17" s="23"/>
    </row>
    <row r="18" spans="1:8" s="10" customFormat="1" ht="45" customHeight="1" x14ac:dyDescent="0.25">
      <c r="A18" s="24" t="s">
        <v>28</v>
      </c>
      <c r="B18" s="48" t="s">
        <v>29</v>
      </c>
      <c r="C18" s="49"/>
      <c r="D18" s="12" t="s">
        <v>5</v>
      </c>
      <c r="E18" s="22">
        <v>0.21</v>
      </c>
      <c r="F18" s="15">
        <v>760</v>
      </c>
      <c r="G18" s="15">
        <f>E18*F18</f>
        <v>159.6</v>
      </c>
    </row>
    <row r="19" spans="1:8" s="10" customFormat="1" ht="45" customHeight="1" x14ac:dyDescent="0.25">
      <c r="A19" s="19" t="s">
        <v>30</v>
      </c>
      <c r="B19" s="48" t="s">
        <v>31</v>
      </c>
      <c r="C19" s="49"/>
      <c r="D19" s="12" t="s">
        <v>5</v>
      </c>
      <c r="E19" s="22">
        <v>0.06</v>
      </c>
      <c r="F19" s="15">
        <v>650</v>
      </c>
      <c r="G19" s="15">
        <f>E19*F19</f>
        <v>39</v>
      </c>
    </row>
    <row r="20" spans="1:8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ref="G20:G39" si="0">E20*F20</f>
        <v>0</v>
      </c>
    </row>
    <row r="21" spans="1:8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8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8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8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8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8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8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8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8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8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8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8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6.2187999999999999</v>
      </c>
      <c r="F40" s="16"/>
      <c r="G40" s="17">
        <f>SUM(G17:G39)</f>
        <v>5849.9600000000009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J39"/>
  <sheetViews>
    <sheetView showGridLines="0" topLeftCell="A13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36.5703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/>
      <c r="D13" s="9"/>
      <c r="E13" s="4"/>
    </row>
    <row r="14" spans="1:7" x14ac:dyDescent="0.25">
      <c r="B14" s="1" t="s">
        <v>6</v>
      </c>
      <c r="C14" s="8" t="s">
        <v>37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35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8" s="10" customFormat="1" ht="45" customHeight="1" x14ac:dyDescent="0.25">
      <c r="A17" s="25">
        <v>43946</v>
      </c>
      <c r="B17" s="50" t="s">
        <v>38</v>
      </c>
      <c r="C17" s="51"/>
      <c r="D17" s="5" t="s">
        <v>5</v>
      </c>
      <c r="E17" s="21">
        <v>0.37809999999999999</v>
      </c>
      <c r="F17" s="15">
        <v>60</v>
      </c>
      <c r="G17" s="15">
        <f t="shared" ref="G17:G22" si="0">E17*F17</f>
        <v>22.686</v>
      </c>
      <c r="H17" s="23"/>
    </row>
    <row r="18" spans="1:8" s="10" customFormat="1" ht="45" customHeight="1" x14ac:dyDescent="0.25">
      <c r="A18" s="26">
        <v>43946</v>
      </c>
      <c r="B18" s="50" t="s">
        <v>39</v>
      </c>
      <c r="C18" s="51"/>
      <c r="D18" s="12" t="s">
        <v>5</v>
      </c>
      <c r="E18" s="22">
        <v>2.7E-2</v>
      </c>
      <c r="F18" s="27">
        <v>180</v>
      </c>
      <c r="G18" s="15">
        <f t="shared" si="0"/>
        <v>4.8600000000000003</v>
      </c>
    </row>
    <row r="19" spans="1:8" s="10" customFormat="1" ht="45" customHeight="1" x14ac:dyDescent="0.25">
      <c r="A19" s="25">
        <v>43951</v>
      </c>
      <c r="B19" s="50" t="s">
        <v>32</v>
      </c>
      <c r="C19" s="51"/>
      <c r="D19" s="12" t="s">
        <v>5</v>
      </c>
      <c r="E19" s="22">
        <v>18.309999999999999</v>
      </c>
      <c r="F19" s="15">
        <v>6</v>
      </c>
      <c r="G19" s="15">
        <f t="shared" si="0"/>
        <v>109.85999999999999</v>
      </c>
    </row>
    <row r="20" spans="1:8" s="10" customFormat="1" ht="45" customHeight="1" x14ac:dyDescent="0.25">
      <c r="A20" s="25">
        <v>43951</v>
      </c>
      <c r="B20" s="50" t="s">
        <v>36</v>
      </c>
      <c r="C20" s="51"/>
      <c r="D20" s="12" t="s">
        <v>5</v>
      </c>
      <c r="E20" s="22">
        <v>0.70399999999999996</v>
      </c>
      <c r="F20" s="27">
        <v>180</v>
      </c>
      <c r="G20" s="15">
        <f t="shared" si="0"/>
        <v>126.72</v>
      </c>
    </row>
    <row r="21" spans="1:8" s="10" customFormat="1" ht="45" customHeight="1" x14ac:dyDescent="0.25">
      <c r="A21" s="25">
        <v>43956</v>
      </c>
      <c r="B21" s="52" t="s">
        <v>33</v>
      </c>
      <c r="C21" s="53"/>
      <c r="D21" s="5" t="s">
        <v>5</v>
      </c>
      <c r="E21" s="21">
        <v>0.18920000000000001</v>
      </c>
      <c r="F21" s="27">
        <v>180</v>
      </c>
      <c r="G21" s="15">
        <f t="shared" si="0"/>
        <v>34.056000000000004</v>
      </c>
    </row>
    <row r="22" spans="1:8" s="10" customFormat="1" ht="45" customHeight="1" x14ac:dyDescent="0.25">
      <c r="A22" s="25">
        <v>43956</v>
      </c>
      <c r="B22" s="52" t="s">
        <v>34</v>
      </c>
      <c r="C22" s="53"/>
      <c r="D22" s="5" t="s">
        <v>5</v>
      </c>
      <c r="E22" s="21">
        <v>0.154</v>
      </c>
      <c r="F22" s="27">
        <v>180</v>
      </c>
      <c r="G22" s="15">
        <f t="shared" si="0"/>
        <v>27.72</v>
      </c>
    </row>
    <row r="23" spans="1:8" s="10" customFormat="1" ht="45" customHeight="1" x14ac:dyDescent="0.25">
      <c r="A23" s="25">
        <v>43960</v>
      </c>
      <c r="B23" s="52" t="s">
        <v>33</v>
      </c>
      <c r="C23" s="53"/>
      <c r="D23" s="5" t="s">
        <v>5</v>
      </c>
      <c r="E23" s="21">
        <v>0.27500000000000002</v>
      </c>
      <c r="F23" s="15">
        <v>180</v>
      </c>
      <c r="G23" s="15">
        <f t="shared" ref="G23:G38" si="1">E23*F23</f>
        <v>49.500000000000007</v>
      </c>
    </row>
    <row r="24" spans="1:8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1"/>
        <v>0</v>
      </c>
    </row>
    <row r="25" spans="1:8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1"/>
        <v>0</v>
      </c>
    </row>
    <row r="26" spans="1:8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1"/>
        <v>0</v>
      </c>
    </row>
    <row r="27" spans="1:8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1"/>
        <v>0</v>
      </c>
    </row>
    <row r="28" spans="1:8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1"/>
        <v>0</v>
      </c>
    </row>
    <row r="29" spans="1:8" s="10" customFormat="1" ht="45" hidden="1" customHeight="1" x14ac:dyDescent="0.25">
      <c r="A29" s="18"/>
      <c r="B29" s="43"/>
      <c r="C29" s="44"/>
      <c r="D29" s="5" t="s">
        <v>5</v>
      </c>
      <c r="E29" s="6"/>
      <c r="F29" s="15"/>
      <c r="G29" s="15">
        <f t="shared" si="1"/>
        <v>0</v>
      </c>
    </row>
    <row r="30" spans="1:8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1"/>
        <v>0</v>
      </c>
    </row>
    <row r="31" spans="1:8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1"/>
        <v>0</v>
      </c>
    </row>
    <row r="32" spans="1:8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1"/>
        <v>0</v>
      </c>
    </row>
    <row r="33" spans="1:10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1"/>
        <v>0</v>
      </c>
    </row>
    <row r="34" spans="1:10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1"/>
        <v>0</v>
      </c>
    </row>
    <row r="35" spans="1:10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1"/>
        <v>0</v>
      </c>
    </row>
    <row r="36" spans="1:10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1"/>
        <v>0</v>
      </c>
    </row>
    <row r="37" spans="1:10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1"/>
        <v>0</v>
      </c>
    </row>
    <row r="38" spans="1:10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1"/>
        <v>0</v>
      </c>
    </row>
    <row r="39" spans="1:10" x14ac:dyDescent="0.25">
      <c r="B39" s="1"/>
      <c r="C39" s="1"/>
      <c r="D39" s="1"/>
      <c r="E39" s="11">
        <f>SUM(E17:E38)</f>
        <v>20.037299999999998</v>
      </c>
      <c r="F39" s="16"/>
      <c r="G39" s="17">
        <f>SUM(G17:G38)</f>
        <v>375.40199999999993</v>
      </c>
      <c r="I39" s="17"/>
      <c r="J39" s="16"/>
    </row>
  </sheetData>
  <mergeCells count="24">
    <mergeCell ref="B38:C38"/>
    <mergeCell ref="B32:C32"/>
    <mergeCell ref="B33:C33"/>
    <mergeCell ref="B34:C34"/>
    <mergeCell ref="B35:C35"/>
    <mergeCell ref="B36:C36"/>
    <mergeCell ref="B37:C37"/>
    <mergeCell ref="B31:C31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33"/>
  <sheetViews>
    <sheetView showGridLines="0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36.5703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/>
      <c r="D13" s="9"/>
      <c r="E13" s="4"/>
    </row>
    <row r="14" spans="1:7" x14ac:dyDescent="0.25">
      <c r="B14" s="1" t="s">
        <v>6</v>
      </c>
      <c r="C14" s="8" t="s">
        <v>37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35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25">
        <v>43960</v>
      </c>
      <c r="B17" s="52" t="s">
        <v>45</v>
      </c>
      <c r="C17" s="53"/>
      <c r="D17" s="5" t="s">
        <v>5</v>
      </c>
      <c r="E17" s="32">
        <v>0.29699999999999999</v>
      </c>
      <c r="F17" s="17">
        <v>944</v>
      </c>
      <c r="G17" s="15">
        <f t="shared" ref="G17:G32" si="0">E17*F17</f>
        <v>280.36799999999999</v>
      </c>
    </row>
    <row r="18" spans="1:7" s="10" customFormat="1" ht="45" hidden="1" customHeight="1" x14ac:dyDescent="0.25">
      <c r="A18" s="19"/>
      <c r="B18" s="43"/>
      <c r="C18" s="44"/>
      <c r="D18" s="5" t="s">
        <v>5</v>
      </c>
      <c r="E18" s="6"/>
      <c r="F18" s="15"/>
      <c r="G18" s="15">
        <f t="shared" si="0"/>
        <v>0</v>
      </c>
    </row>
    <row r="19" spans="1:7" s="10" customFormat="1" ht="45" hidden="1" customHeight="1" x14ac:dyDescent="0.25">
      <c r="A19" s="19"/>
      <c r="B19" s="43"/>
      <c r="C19" s="44"/>
      <c r="D19" s="5" t="s">
        <v>5</v>
      </c>
      <c r="E19" s="6"/>
      <c r="F19" s="15"/>
      <c r="G19" s="15">
        <f t="shared" si="0"/>
        <v>0</v>
      </c>
    </row>
    <row r="20" spans="1:7" s="10" customFormat="1" ht="45" hidden="1" customHeight="1" x14ac:dyDescent="0.25">
      <c r="A20" s="19"/>
      <c r="B20" s="43"/>
      <c r="C20" s="44"/>
      <c r="D20" s="5" t="s">
        <v>5</v>
      </c>
      <c r="E20" s="6"/>
      <c r="F20" s="15"/>
      <c r="G20" s="15">
        <f t="shared" si="0"/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8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8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8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8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8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8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8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2:10" x14ac:dyDescent="0.25">
      <c r="B33" s="1"/>
      <c r="C33" s="1"/>
      <c r="D33" s="1"/>
      <c r="E33" s="11">
        <f>SUM(E17:E32)</f>
        <v>0.29699999999999999</v>
      </c>
      <c r="F33" s="16"/>
      <c r="G33" s="17">
        <f>SUM(G17:G32)</f>
        <v>280.36799999999999</v>
      </c>
      <c r="I33" s="17"/>
      <c r="J33" s="16"/>
    </row>
  </sheetData>
  <mergeCells count="18">
    <mergeCell ref="B25:C25"/>
    <mergeCell ref="B17:C17"/>
    <mergeCell ref="B18:C18"/>
    <mergeCell ref="B19:C19"/>
    <mergeCell ref="B6:E6"/>
    <mergeCell ref="B16:C16"/>
    <mergeCell ref="B20:C20"/>
    <mergeCell ref="B21:C21"/>
    <mergeCell ref="B22:C22"/>
    <mergeCell ref="B23:C23"/>
    <mergeCell ref="B24:C24"/>
    <mergeCell ref="B32:C32"/>
    <mergeCell ref="B26:C26"/>
    <mergeCell ref="B27:C27"/>
    <mergeCell ref="B28:C28"/>
    <mergeCell ref="B29:C29"/>
    <mergeCell ref="B30:C30"/>
    <mergeCell ref="B31:C31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OP 53</vt:lpstr>
      <vt:lpstr>OP 57</vt:lpstr>
      <vt:lpstr>OP 61</vt:lpstr>
      <vt:lpstr>OP 64</vt:lpstr>
      <vt:lpstr>OP 66</vt:lpstr>
      <vt:lpstr>OP 68</vt:lpstr>
      <vt:lpstr>OP 69</vt:lpstr>
      <vt:lpstr>servicio</vt:lpstr>
      <vt:lpstr>servicio (2)</vt:lpstr>
      <vt:lpstr>OP 70</vt:lpstr>
      <vt:lpstr>OP 72</vt:lpstr>
      <vt:lpstr>OP 74</vt:lpstr>
      <vt:lpstr>SERVICIO ENVASADO OP 73</vt:lpstr>
      <vt:lpstr>SERVICIO ENVASADO OP 75</vt:lpstr>
      <vt:lpstr>OP 06 - ALTAIR</vt:lpstr>
      <vt:lpstr>OP 07 - ALTAIR</vt:lpstr>
      <vt:lpstr>OP 08 - ALTAIR </vt:lpstr>
      <vt:lpstr>OP 09- ALTAIR 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La Rosa</dc:creator>
  <cp:lastModifiedBy>Kristi La Rosa Lama</cp:lastModifiedBy>
  <cp:lastPrinted>2020-05-15T21:46:11Z</cp:lastPrinted>
  <dcterms:created xsi:type="dcterms:W3CDTF">2019-07-03T14:00:19Z</dcterms:created>
  <dcterms:modified xsi:type="dcterms:W3CDTF">2020-06-13T16:55:02Z</dcterms:modified>
</cp:coreProperties>
</file>